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P\Desktop\JP\Urađeno\Ocean\ODM\Diners\Ponude poveriocima\"/>
    </mc:Choice>
  </mc:AlternateContent>
  <xr:revisionPtr revIDLastSave="0" documentId="13_ncr:1_{5E84516E-A4B3-419D-ABA5-12527F94E42D}" xr6:coauthVersionLast="47" xr6:coauthVersionMax="47" xr10:uidLastSave="{00000000-0000-0000-0000-000000000000}"/>
  <bookViews>
    <workbookView xWindow="-103" yWindow="-103" windowWidth="22149" windowHeight="13200" xr2:uid="{E800B510-7B16-4348-B751-57EB011D7CAC}"/>
  </bookViews>
  <sheets>
    <sheet name="Poverioci preko 1M" sheetId="1" r:id="rId1"/>
    <sheet name="Poverioci 500k-1M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2" i="1" l="1"/>
  <c r="F45" i="2"/>
  <c r="G45" i="2" s="1"/>
  <c r="F44" i="2"/>
  <c r="G44" i="2" s="1"/>
  <c r="F43" i="2"/>
  <c r="G43" i="2" s="1"/>
  <c r="F42" i="2"/>
  <c r="G42" i="2" s="1"/>
  <c r="F41" i="2"/>
  <c r="G41" i="2" s="1"/>
  <c r="F40" i="2"/>
  <c r="G40" i="2" s="1"/>
  <c r="F39" i="2"/>
  <c r="G39" i="2" s="1"/>
  <c r="F38" i="2"/>
  <c r="G38" i="2" s="1"/>
  <c r="F37" i="2"/>
  <c r="G37" i="2" s="1"/>
  <c r="F36" i="2"/>
  <c r="G36" i="2" s="1"/>
  <c r="F35" i="2"/>
  <c r="G35" i="2" s="1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F22" i="2"/>
  <c r="G22" i="2" s="1"/>
  <c r="F21" i="2"/>
  <c r="G21" i="2" s="1"/>
  <c r="F20" i="2"/>
  <c r="G20" i="2" s="1"/>
  <c r="F19" i="2"/>
  <c r="G19" i="2" s="1"/>
  <c r="F18" i="2"/>
  <c r="G18" i="2" s="1"/>
  <c r="F17" i="2"/>
  <c r="G17" i="2" s="1"/>
  <c r="F16" i="2"/>
  <c r="G16" i="2" s="1"/>
  <c r="F15" i="2"/>
  <c r="G15" i="2" s="1"/>
  <c r="F14" i="2"/>
  <c r="G14" i="2" s="1"/>
  <c r="F13" i="2"/>
  <c r="G13" i="2" s="1"/>
  <c r="F12" i="2"/>
  <c r="G12" i="2" s="1"/>
  <c r="F11" i="2"/>
  <c r="G11" i="2" s="1"/>
  <c r="F10" i="2"/>
  <c r="G10" i="2" s="1"/>
  <c r="F69" i="1"/>
  <c r="G69" i="1" s="1"/>
  <c r="F68" i="1"/>
  <c r="G68" i="1" s="1"/>
  <c r="F67" i="1"/>
  <c r="G67" i="1" s="1"/>
  <c r="F66" i="1"/>
  <c r="G66" i="1" s="1"/>
  <c r="F65" i="1"/>
  <c r="G65" i="1" s="1"/>
  <c r="F64" i="1"/>
  <c r="G64" i="1" s="1"/>
  <c r="F63" i="1"/>
  <c r="G63" i="1" s="1"/>
  <c r="F62" i="1"/>
  <c r="F61" i="1"/>
  <c r="G61" i="1" s="1"/>
  <c r="F60" i="1"/>
  <c r="G60" i="1" s="1"/>
  <c r="F59" i="1"/>
  <c r="G59" i="1" s="1"/>
  <c r="F58" i="1"/>
  <c r="G58" i="1" s="1"/>
  <c r="F57" i="1"/>
  <c r="G57" i="1" s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 l="1"/>
  <c r="G30" i="1" s="1"/>
  <c r="F29" i="1"/>
  <c r="G29" i="1" s="1"/>
  <c r="F28" i="1"/>
  <c r="G28" i="1" s="1"/>
  <c r="F27" i="1"/>
  <c r="G27" i="1" s="1"/>
  <c r="F26" i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F13" i="1"/>
  <c r="G13" i="1" s="1"/>
  <c r="F12" i="1"/>
  <c r="G12" i="1" s="1"/>
  <c r="F11" i="1"/>
  <c r="G11" i="1" s="1"/>
  <c r="F10" i="1"/>
  <c r="G10" i="1" s="1"/>
  <c r="E70" i="1"/>
  <c r="H13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2" i="2"/>
  <c r="H11" i="2"/>
  <c r="H10" i="2"/>
  <c r="E46" i="2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29" i="1"/>
  <c r="G26" i="1" l="1"/>
  <c r="H26" i="1" s="1"/>
  <c r="G14" i="1"/>
  <c r="H14" i="1" s="1"/>
  <c r="H10" i="1"/>
  <c r="H21" i="1"/>
  <c r="H13" i="1"/>
  <c r="H24" i="1"/>
  <c r="H22" i="1"/>
  <c r="H25" i="1"/>
  <c r="H23" i="1"/>
  <c r="H15" i="1"/>
  <c r="H27" i="1"/>
  <c r="H19" i="1"/>
  <c r="H11" i="1"/>
  <c r="H16" i="1"/>
  <c r="H28" i="1"/>
  <c r="H12" i="1"/>
  <c r="H17" i="1"/>
  <c r="H20" i="1"/>
  <c r="H18" i="1"/>
  <c r="H30" i="1"/>
  <c r="H46" i="2"/>
  <c r="H70" i="1" l="1"/>
</calcChain>
</file>

<file path=xl/sharedStrings.xml><?xml version="1.0" encoding="utf-8"?>
<sst xmlns="http://schemas.openxmlformats.org/spreadsheetml/2006/main" count="113" uniqueCount="104">
  <si>
    <t>R br</t>
  </si>
  <si>
    <t>Poverilac</t>
  </si>
  <si>
    <t>Iznos priznatog potraživanja</t>
  </si>
  <si>
    <t>Pogrebne usluge JKP</t>
  </si>
  <si>
    <t>JP Skijalista Srbije</t>
  </si>
  <si>
    <t>Broj prijave</t>
  </si>
  <si>
    <t>Sport Vision doo Beograd</t>
  </si>
  <si>
    <t>Sport Time Balkans doo Beograd</t>
  </si>
  <si>
    <t>Planeta Sport doo Beograd</t>
  </si>
  <si>
    <t>Univerexport doo Novi Sad</t>
  </si>
  <si>
    <t>Emmezeta Srbija doo</t>
  </si>
  <si>
    <t>Sephora Cosmetics doo Beograd</t>
  </si>
  <si>
    <t>Delhaize Serbia doo Beograd</t>
  </si>
  <si>
    <t>Mercator S doo</t>
  </si>
  <si>
    <t>Đak doo Beograd</t>
  </si>
  <si>
    <t>Pertini Toys doo Beograd (Vračar)</t>
  </si>
  <si>
    <t>Procenat u klasi</t>
  </si>
  <si>
    <t>Iznos namirenja</t>
  </si>
  <si>
    <t>Cena</t>
  </si>
  <si>
    <t>Planika doo Novi Sad</t>
  </si>
  <si>
    <t>Roma house doo</t>
  </si>
  <si>
    <t>Gigatron doo Beograd</t>
  </si>
  <si>
    <t>Roma Company doo Zemun</t>
  </si>
  <si>
    <t>Planet Bike Co. doo Beograd</t>
  </si>
  <si>
    <t>Jysk doo Beograd</t>
  </si>
  <si>
    <t>Medio Moda doo</t>
  </si>
  <si>
    <t>Diopta doo Beograd, Umka</t>
  </si>
  <si>
    <t>Eko Serbia AD Beograd (Novi Beograd)</t>
  </si>
  <si>
    <t>Lisca doo Beograd</t>
  </si>
  <si>
    <t>DM Drogerie Markt doo Beograd</t>
  </si>
  <si>
    <t>Sportina doo Beograd</t>
  </si>
  <si>
    <t>Tom Tailor doo Beograd</t>
  </si>
  <si>
    <t>Forma Ideale doo Kragujevac</t>
  </si>
  <si>
    <t>Ekupi doo Beograd, Viline vode BB</t>
  </si>
  <si>
    <t>N Sport doo Beograd</t>
  </si>
  <si>
    <t>Profinance doo Beograd</t>
  </si>
  <si>
    <t>Positive line doo Beograd</t>
  </si>
  <si>
    <t>Opticus doo Beograd</t>
  </si>
  <si>
    <t>Kids Beba doo Beograd</t>
  </si>
  <si>
    <t>VB INC Trgovina doo Beograd</t>
  </si>
  <si>
    <t>East West International doo</t>
  </si>
  <si>
    <t>Veropoulos doo Beograd</t>
  </si>
  <si>
    <t>BN-Bos Company doo</t>
  </si>
  <si>
    <t>Mia Mara doo</t>
  </si>
  <si>
    <t>KUPOPRODAJNA CENA ZA PRAVNO LICE (IZNOS ZA DEOBU)</t>
  </si>
  <si>
    <t>UKUPNO III KLASA</t>
  </si>
  <si>
    <t>Swiss Lab doo</t>
  </si>
  <si>
    <t>Mona Holding doo</t>
  </si>
  <si>
    <t>ZU Apoteka "Beograd"</t>
  </si>
  <si>
    <t>AU "Dr. Max"</t>
  </si>
  <si>
    <t>Ateks doo Beograd</t>
  </si>
  <si>
    <t>Addiko Bank ad Beograd</t>
  </si>
  <si>
    <t>Fashion Company doo</t>
  </si>
  <si>
    <t>MKMR doo Kopaonik</t>
  </si>
  <si>
    <t>Sotago doo Beograd</t>
  </si>
  <si>
    <t>Grupa Univerexport-Trgopromet</t>
  </si>
  <si>
    <t>Hotel Putnik Beograd doo Beograd-Novi Beograd</t>
  </si>
  <si>
    <t>MOL Serbia doo Beograd</t>
  </si>
  <si>
    <t>Movem &amp; Co doo Beograd</t>
  </si>
  <si>
    <t>Velvet Sport doo Beograd</t>
  </si>
  <si>
    <t>AU Farma Prima</t>
  </si>
  <si>
    <t>AU "Primaks Farm"</t>
  </si>
  <si>
    <t>OVS Department Stores doo Beograd</t>
  </si>
  <si>
    <t>Fashion cult doo Beograd</t>
  </si>
  <si>
    <t>SP Resort doo Kalna</t>
  </si>
  <si>
    <t>Triple Jump doo Beograd</t>
  </si>
  <si>
    <t>Bodax doo Beograd</t>
  </si>
  <si>
    <t>Progold Partner doo Čačak</t>
  </si>
  <si>
    <t>Royal Crystal doo</t>
  </si>
  <si>
    <t>Promoda doo Beograd</t>
  </si>
  <si>
    <t>Interbag Trade doo</t>
  </si>
  <si>
    <t>Slider doo Beograd</t>
  </si>
  <si>
    <t>Metropol Palace doo Beograd</t>
  </si>
  <si>
    <t>Intersport S Trgovina doo</t>
  </si>
  <si>
    <t>Zlatarna Celje doo Beograd</t>
  </si>
  <si>
    <t>Aigo BS doo Beograd</t>
  </si>
  <si>
    <t>Beokomerc PR Ljubiša Nikolić</t>
  </si>
  <si>
    <t>Fortuna Market doo Aranđelovac</t>
  </si>
  <si>
    <t>G.O. Investments doo Beograd</t>
  </si>
  <si>
    <t>Adidas Serbia doo Beograd</t>
  </si>
  <si>
    <t>New Company doo Beograd</t>
  </si>
  <si>
    <t>Zepter International doo Beograd</t>
  </si>
  <si>
    <t>Telekom Srbija a.d., Beograd</t>
  </si>
  <si>
    <t>Fashion Paradise doo Novi Sad</t>
  </si>
  <si>
    <t>B.P.M. Export-import doo Beograd</t>
  </si>
  <si>
    <t>Air Serbia Ground Services doo Beograd</t>
  </si>
  <si>
    <t>Delta Motors doo</t>
  </si>
  <si>
    <t>Beoguma doo Beograd</t>
  </si>
  <si>
    <t>HDS Retail GP doo, Beograd (Stari Grad)</t>
  </si>
  <si>
    <t>Tactum Company doo Beograd</t>
  </si>
  <si>
    <t>JP Pošta Srbije Beograd</t>
  </si>
  <si>
    <t>Herba Market doo Gadžin Han</t>
  </si>
  <si>
    <t>Toyland doo</t>
  </si>
  <si>
    <t>Paradox Look doo Beograd</t>
  </si>
  <si>
    <t xml:space="preserve">SZOTR Monokl </t>
  </si>
  <si>
    <t>Coning company sales and services doo</t>
  </si>
  <si>
    <t>NCS Fashion Group doo</t>
  </si>
  <si>
    <t>Barel Grupa Trade &amp; Services doo</t>
  </si>
  <si>
    <t>AU Oaza zdravlja</t>
  </si>
  <si>
    <t>Promo doo Novi Sad</t>
  </si>
  <si>
    <t>Holizam doo</t>
  </si>
  <si>
    <t>Tele Go doo Beograd-Zvezdara</t>
  </si>
  <si>
    <t>S&amp;L doo Beograd</t>
  </si>
  <si>
    <t>AU Benu (ranije AU Lora)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</si>
</sst>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" fontId="1" fillId="0" borderId="0" xfId="0" applyNumberFormat="1" applyFont="1"/>
    <xf numFmtId="4" fontId="0" fillId="0" borderId="0" xfId="0" applyNumberFormat="1"/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4" fontId="4" fillId="4" borderId="0" xfId="0" applyNumberFormat="1" applyFont="1" applyFill="1"/>
    <xf numFmtId="0" fontId="1" fillId="5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1" fillId="5" borderId="0" xfId="0" applyNumberFormat="1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4" fillId="4" borderId="0" xfId="0" applyNumberFormat="1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3" borderId="3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4" fontId="6" fillId="6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numFmt numFmtId="4" formatCode="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numFmt numFmtId="4" formatCode="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numFmt numFmtId="4" formatCode="#,##0.0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numFmt numFmtId="4" formatCode="#,##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numFmt numFmtId="4" formatCode="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numFmt numFmtId="4" formatCode="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numFmt numFmtId="4" formatCode="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numFmt numFmtId="4" formatCode="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numFmt numFmtId="4" formatCode="#,##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numFmt numFmtId="4" formatCode="#,##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numFmt numFmtId="4" formatCode="#,##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family val="2"/>
        <charset val="238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numFmt numFmtId="4" formatCode="#,##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numFmt numFmtId="4" formatCode="#,##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numFmt numFmtId="4" formatCode="#,##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16329</xdr:colOff>
      <xdr:row>7</xdr:row>
      <xdr:rowOff>5912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AB80C1-6307-4645-B6C5-6985538E5E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24100" cy="13013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10886</xdr:rowOff>
    </xdr:from>
    <xdr:to>
      <xdr:col>3</xdr:col>
      <xdr:colOff>511629</xdr:colOff>
      <xdr:row>7</xdr:row>
      <xdr:rowOff>16798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0C2A56-F150-410F-9D8E-CAAF90B543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886"/>
          <a:ext cx="2324100" cy="130131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8C79E6A-7075-445B-B960-C58D637F047C}" name="Table1" displayName="Table1" ref="B9:H70" totalsRowCount="1" headerRowDxfId="35" dataDxfId="34" totalsRowDxfId="33">
  <autoFilter ref="B9:H69" xr:uid="{D8C79E6A-7075-445B-B960-C58D637F047C}"/>
  <sortState xmlns:xlrd2="http://schemas.microsoft.com/office/spreadsheetml/2017/richdata2" ref="B10:E69">
    <sortCondition ref="C9:C69"/>
  </sortState>
  <tableColumns count="7">
    <tableColumn id="1" xr3:uid="{0D5DACD0-B501-4B2F-921C-EA801E76C699}" name="R br" dataDxfId="32" totalsRowDxfId="19"/>
    <tableColumn id="2" xr3:uid="{03E39252-3AE4-411C-91E7-6CD0116824B9}" name="Broj prijave" dataDxfId="9" totalsRowDxfId="18"/>
    <tableColumn id="3" xr3:uid="{62050107-C11E-4D53-BAE6-5480200E28FF}" name="Poverilac" dataDxfId="7" totalsRowDxfId="17"/>
    <tableColumn id="5" xr3:uid="{C291CEBA-C0F1-477B-9072-06B9CB514970}" name="Iznos priznatog potraživanja" totalsRowFunction="sum" dataDxfId="8" totalsRowDxfId="16"/>
    <tableColumn id="8" xr3:uid="{58365BD9-D33E-4838-AEEB-C164C969677C}" name="Procenat u klasi" dataDxfId="31" totalsRowDxfId="15"/>
    <tableColumn id="9" xr3:uid="{C5BD4F49-3C18-4418-A3BB-B1144D9340DD}" name="Iznos namirenja" dataDxfId="30" totalsRowDxfId="14">
      <calculatedColumnFormula>#REF!*Table1[[#This Row],[Procenat u klasi]]%</calculatedColumnFormula>
    </tableColumn>
    <tableColumn id="10" xr3:uid="{FC8CEE56-298E-40C5-8A66-7538C0115D5D}" name="Cena" totalsRowFunction="sum" dataDxfId="29" totalsRowDxfId="13">
      <calculatedColumnFormula>Table1[[#This Row],[Iznos namirenja]]*98%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B384D03-C29D-4283-9FF7-CE584CCE138A}" name="Table2" displayName="Table2" ref="B9:H46" totalsRowCount="1" headerRowDxfId="28" dataDxfId="26" headerRowBorderDxfId="27" tableBorderDxfId="25" totalsRowBorderDxfId="24">
  <autoFilter ref="B9:H45" xr:uid="{0B384D03-C29D-4283-9FF7-CE584CCE138A}"/>
  <tableColumns count="7">
    <tableColumn id="1" xr3:uid="{11BCB8E5-05E3-4ABD-B20C-407E398CC042}" name="R br" dataDxfId="23" totalsRowDxfId="6"/>
    <tableColumn id="2" xr3:uid="{E1606268-6B62-4764-B96E-A631C79D6541}" name="Broj prijave" dataDxfId="12" totalsRowDxfId="5"/>
    <tableColumn id="3" xr3:uid="{70323547-4A2A-4D66-AB6B-0A320A28D531}" name="Poverilac" dataDxfId="10" totalsRowDxfId="4"/>
    <tableColumn id="6" xr3:uid="{F2236E91-4962-493D-B5AB-362C330532AF}" name="Iznos priznatog potraživanja" totalsRowFunction="sum" dataDxfId="11" totalsRowDxfId="3"/>
    <tableColumn id="7" xr3:uid="{C0E8ABA6-603E-47F0-8290-C546B9D67125}" name="Procenat u klasi" dataDxfId="22" totalsRowDxfId="2">
      <calculatedColumnFormula>(E10*100)/E49</calculatedColumnFormula>
    </tableColumn>
    <tableColumn id="8" xr3:uid="{6F42E27E-F7BE-4720-8836-6F550E575BB4}" name="Iznos namirenja" dataDxfId="21" totalsRowDxfId="1">
      <calculatedColumnFormula>F2*Table2[[#This Row],[Procenat u klasi]]%</calculatedColumnFormula>
    </tableColumn>
    <tableColumn id="9" xr3:uid="{E0A03B52-3EBE-4A71-BCA8-24DBECD52334}" name="Cena" totalsRowFunction="sum" dataDxfId="20" totalsRowDxfId="0">
      <calculatedColumnFormula>Table2[[#This Row],[Iznos namirenja]]*98%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56798-E742-4B27-9056-AB51205E33E1}">
  <dimension ref="B2:J72"/>
  <sheetViews>
    <sheetView tabSelected="1" topLeftCell="A43" workbookViewId="0">
      <selection activeCell="D60" sqref="D60"/>
    </sheetView>
  </sheetViews>
  <sheetFormatPr defaultRowHeight="14.6" x14ac:dyDescent="0.4"/>
  <cols>
    <col min="2" max="2" width="10.07421875" customWidth="1"/>
    <col min="3" max="3" width="13.3046875" customWidth="1"/>
    <col min="4" max="4" width="26.23046875" customWidth="1"/>
    <col min="5" max="5" width="27.53515625" style="4" customWidth="1"/>
    <col min="6" max="6" width="22.4609375" style="12" customWidth="1"/>
    <col min="7" max="7" width="19.07421875" style="12" customWidth="1"/>
    <col min="8" max="8" width="18.15234375" style="12" customWidth="1"/>
    <col min="10" max="10" width="12.3828125" bestFit="1" customWidth="1"/>
  </cols>
  <sheetData>
    <row r="2" spans="2:10" ht="14.6" customHeight="1" x14ac:dyDescent="0.4">
      <c r="E2" s="25" t="s">
        <v>44</v>
      </c>
      <c r="F2" s="26">
        <v>69176498</v>
      </c>
    </row>
    <row r="3" spans="2:10" x14ac:dyDescent="0.4">
      <c r="E3" s="25"/>
      <c r="F3" s="26"/>
    </row>
    <row r="7" spans="2:10" x14ac:dyDescent="0.4">
      <c r="D7" s="1"/>
    </row>
    <row r="8" spans="2:10" x14ac:dyDescent="0.4">
      <c r="D8" s="1"/>
    </row>
    <row r="9" spans="2:10" x14ac:dyDescent="0.4">
      <c r="B9" s="2" t="s">
        <v>0</v>
      </c>
      <c r="C9" s="2" t="s">
        <v>5</v>
      </c>
      <c r="D9" s="2" t="s">
        <v>1</v>
      </c>
      <c r="E9" s="11" t="s">
        <v>2</v>
      </c>
      <c r="F9" s="11" t="s">
        <v>16</v>
      </c>
      <c r="G9" s="11" t="s">
        <v>17</v>
      </c>
      <c r="H9" s="11" t="s">
        <v>18</v>
      </c>
    </row>
    <row r="10" spans="2:10" x14ac:dyDescent="0.4">
      <c r="B10" s="2">
        <v>1</v>
      </c>
      <c r="C10" s="2">
        <v>9</v>
      </c>
      <c r="D10" s="2" t="s">
        <v>46</v>
      </c>
      <c r="E10" s="11">
        <v>34645734.539999999</v>
      </c>
      <c r="F10" s="11">
        <f>(Table1[[#This Row],[Iznos priznatog potraživanja]]*100)/E72</f>
        <v>1.6894359723117778</v>
      </c>
      <c r="G10" s="11">
        <f>F2*Table1[[#This Row],[Procenat u klasi]]%</f>
        <v>1168692.6415975376</v>
      </c>
      <c r="H10" s="11">
        <f>Table1[[#This Row],[Iznos namirenja]]*98%</f>
        <v>1145318.7887655867</v>
      </c>
      <c r="J10" s="4"/>
    </row>
    <row r="11" spans="2:10" x14ac:dyDescent="0.4">
      <c r="B11" s="2">
        <v>2</v>
      </c>
      <c r="C11" s="2">
        <v>22</v>
      </c>
      <c r="D11" s="2" t="s">
        <v>47</v>
      </c>
      <c r="E11" s="11">
        <v>2074666.91</v>
      </c>
      <c r="F11" s="11">
        <f>(Table1[[#This Row],[Iznos priznatog potraživanja]]*100)/E72</f>
        <v>0.10116734296027778</v>
      </c>
      <c r="G11" s="11">
        <f>F2*Table1[[#This Row],[Procenat u klasi]]%</f>
        <v>69984.024979569702</v>
      </c>
      <c r="H11" s="11">
        <f>Table1[[#This Row],[Iznos namirenja]]*98%</f>
        <v>68584.344479978303</v>
      </c>
    </row>
    <row r="12" spans="2:10" x14ac:dyDescent="0.4">
      <c r="B12" s="2">
        <v>3</v>
      </c>
      <c r="C12" s="2">
        <v>34</v>
      </c>
      <c r="D12" s="10" t="s">
        <v>48</v>
      </c>
      <c r="E12" s="11">
        <v>81234682</v>
      </c>
      <c r="F12" s="11">
        <f>(Table1[[#This Row],[Iznos priznatog potraživanja]]*100)/E72</f>
        <v>3.9612609111132464</v>
      </c>
      <c r="G12" s="11">
        <f>F2*Table1[[#This Row],[Procenat u klasi]]%</f>
        <v>2740261.5749510368</v>
      </c>
      <c r="H12" s="11">
        <f>Table1[[#This Row],[Iznos namirenja]]*98%</f>
        <v>2685456.3434520159</v>
      </c>
    </row>
    <row r="13" spans="2:10" x14ac:dyDescent="0.4">
      <c r="B13" s="2">
        <v>4</v>
      </c>
      <c r="C13" s="2">
        <v>35</v>
      </c>
      <c r="D13" s="2" t="s">
        <v>6</v>
      </c>
      <c r="E13" s="11">
        <v>15250542.210000001</v>
      </c>
      <c r="F13" s="11">
        <f>(E13*100)/E72</f>
        <v>0.74366483923400628</v>
      </c>
      <c r="G13" s="11">
        <f>F2*Table1[[#This Row],[Procenat u klasi]]%</f>
        <v>514441.29263941559</v>
      </c>
      <c r="H13" s="11">
        <f>Table1[[#This Row],[Iznos namirenja]]*98%</f>
        <v>504152.46678662725</v>
      </c>
    </row>
    <row r="14" spans="2:10" x14ac:dyDescent="0.4">
      <c r="B14" s="2">
        <v>5</v>
      </c>
      <c r="C14" s="2">
        <v>38</v>
      </c>
      <c r="D14" s="2" t="s">
        <v>7</v>
      </c>
      <c r="E14" s="11">
        <v>3785654.47</v>
      </c>
      <c r="F14" s="11">
        <f>(E14*100)/E72</f>
        <v>0.18460052659518178</v>
      </c>
      <c r="G14" s="11">
        <f>F2*Table1[[#This Row],[Procenat u klasi]]%</f>
        <v>127700.1795881054</v>
      </c>
      <c r="H14" s="11">
        <f>Table1[[#This Row],[Iznos namirenja]]*98%</f>
        <v>125146.17599634329</v>
      </c>
    </row>
    <row r="15" spans="2:10" x14ac:dyDescent="0.4">
      <c r="B15" s="2">
        <v>6</v>
      </c>
      <c r="C15" s="2">
        <v>39</v>
      </c>
      <c r="D15" s="2" t="s">
        <v>8</v>
      </c>
      <c r="E15" s="11">
        <v>1289757.48</v>
      </c>
      <c r="F15" s="11">
        <f>(E15*100)/E72</f>
        <v>6.2892668064361043E-2</v>
      </c>
      <c r="G15" s="11">
        <f>F2*Table1[[#This Row],[Procenat u klasi]]%</f>
        <v>43506.945265689355</v>
      </c>
      <c r="H15" s="11">
        <f>Table1[[#This Row],[Iznos namirenja]]*98%</f>
        <v>42636.806360375565</v>
      </c>
    </row>
    <row r="16" spans="2:10" x14ac:dyDescent="0.4">
      <c r="B16" s="2">
        <v>7</v>
      </c>
      <c r="C16" s="2">
        <v>40</v>
      </c>
      <c r="D16" s="2" t="s">
        <v>9</v>
      </c>
      <c r="E16" s="11">
        <v>167598757.34999999</v>
      </c>
      <c r="F16" s="11">
        <f>(Table1[[#This Row],[Iznos priznatog potraživanja]]*100)/E72</f>
        <v>8.1726473212723221</v>
      </c>
      <c r="G16" s="11">
        <f>F2*Table1[[#This Row],[Procenat u klasi]]%</f>
        <v>5653551.2107470017</v>
      </c>
      <c r="H16" s="11">
        <f>Table1[[#This Row],[Iznos namirenja]]*98%</f>
        <v>5540480.1865320615</v>
      </c>
    </row>
    <row r="17" spans="2:8" x14ac:dyDescent="0.4">
      <c r="B17" s="2">
        <v>8</v>
      </c>
      <c r="C17" s="2">
        <v>43</v>
      </c>
      <c r="D17" s="2" t="s">
        <v>10</v>
      </c>
      <c r="E17" s="11">
        <v>74141831.909999996</v>
      </c>
      <c r="F17" s="11">
        <f>(Table1[[#This Row],[Iznos priznatog potraživanja]]*100)/E72</f>
        <v>3.6153910299471819</v>
      </c>
      <c r="G17" s="11">
        <f>F2*Table1[[#This Row],[Procenat u klasi]]%</f>
        <v>2501000.9035235918</v>
      </c>
      <c r="H17" s="11">
        <f>Table1[[#This Row],[Iznos namirenja]]*98%</f>
        <v>2450980.8854531199</v>
      </c>
    </row>
    <row r="18" spans="2:8" x14ac:dyDescent="0.4">
      <c r="B18" s="2">
        <v>9</v>
      </c>
      <c r="C18" s="2">
        <v>49</v>
      </c>
      <c r="D18" s="2" t="s">
        <v>11</v>
      </c>
      <c r="E18" s="11">
        <v>24139519.84</v>
      </c>
      <c r="F18" s="11">
        <f>(Table1[[#This Row],[Iznos priznatog potraživanja]]*100)/E72</f>
        <v>1.1771195996709225</v>
      </c>
      <c r="G18" s="11">
        <f>F2*Table1[[#This Row],[Procenat u klasi]]%</f>
        <v>814290.11632396374</v>
      </c>
      <c r="H18" s="11">
        <f>Table1[[#This Row],[Iznos namirenja]]*98%</f>
        <v>798004.31399748439</v>
      </c>
    </row>
    <row r="19" spans="2:8" x14ac:dyDescent="0.4">
      <c r="B19" s="2">
        <v>10</v>
      </c>
      <c r="C19" s="2">
        <v>61</v>
      </c>
      <c r="D19" s="2" t="s">
        <v>12</v>
      </c>
      <c r="E19" s="11">
        <v>68637329.620000005</v>
      </c>
      <c r="F19" s="11">
        <f>(Table1[[#This Row],[Iznos priznatog potraživanja]]*100)/E72</f>
        <v>3.3469740284931677</v>
      </c>
      <c r="G19" s="11">
        <f>F2*Table1[[#This Row],[Procenat u klasi]]%</f>
        <v>2315319.421881096</v>
      </c>
      <c r="H19" s="11">
        <f>Table1[[#This Row],[Iznos namirenja]]*98%</f>
        <v>2269013.0334434742</v>
      </c>
    </row>
    <row r="20" spans="2:8" x14ac:dyDescent="0.4">
      <c r="B20" s="2">
        <v>11</v>
      </c>
      <c r="C20" s="2">
        <v>77</v>
      </c>
      <c r="D20" s="2" t="s">
        <v>13</v>
      </c>
      <c r="E20" s="11">
        <v>15482894.220000001</v>
      </c>
      <c r="F20" s="11">
        <f>(Table1[[#This Row],[Iznos priznatog potraživanja]]*100)/E72</f>
        <v>0.75499506066371036</v>
      </c>
      <c r="G20" s="11">
        <f>F2*Table1[[#This Row],[Procenat u klasi]]%</f>
        <v>522279.14304013044</v>
      </c>
      <c r="H20" s="11">
        <f>Table1[[#This Row],[Iznos namirenja]]*98%</f>
        <v>511833.56017932785</v>
      </c>
    </row>
    <row r="21" spans="2:8" x14ac:dyDescent="0.4">
      <c r="B21" s="2">
        <v>12</v>
      </c>
      <c r="C21" s="2">
        <v>86</v>
      </c>
      <c r="D21" s="2" t="s">
        <v>14</v>
      </c>
      <c r="E21" s="11">
        <v>3116282.36</v>
      </c>
      <c r="F21" s="11">
        <f>(E21*100)/E72</f>
        <v>0.15195981810650455</v>
      </c>
      <c r="G21" s="11">
        <f>F2*Table1[[#This Row],[Procenat u klasi]]%</f>
        <v>105120.48053324976</v>
      </c>
      <c r="H21" s="11">
        <f>Table1[[#This Row],[Iznos namirenja]]*98%</f>
        <v>103018.07092258477</v>
      </c>
    </row>
    <row r="22" spans="2:8" x14ac:dyDescent="0.4">
      <c r="B22" s="2">
        <v>13</v>
      </c>
      <c r="C22" s="2">
        <v>95</v>
      </c>
      <c r="D22" s="2" t="s">
        <v>20</v>
      </c>
      <c r="E22" s="11">
        <v>1130950.0900000001</v>
      </c>
      <c r="F22" s="11">
        <f>(E22*100)/E72</f>
        <v>5.5148715716484359E-2</v>
      </c>
      <c r="G22" s="11">
        <f>F2*Table1[[#This Row],[Procenat u klasi]]%</f>
        <v>38149.950224639484</v>
      </c>
      <c r="H22" s="11">
        <f>Table1[[#This Row],[Iznos namirenja]]*98%</f>
        <v>37386.951220146693</v>
      </c>
    </row>
    <row r="23" spans="2:8" x14ac:dyDescent="0.4">
      <c r="B23" s="2">
        <v>14</v>
      </c>
      <c r="C23" s="2">
        <v>100</v>
      </c>
      <c r="D23" s="2" t="s">
        <v>19</v>
      </c>
      <c r="E23" s="11">
        <v>1044788.22</v>
      </c>
      <c r="F23" s="11">
        <f>(E23*100)/E72</f>
        <v>5.0947189480936073E-2</v>
      </c>
      <c r="G23" s="11">
        <f>F2*Table1[[#This Row],[Procenat u klasi]]%</f>
        <v>35243.481512335959</v>
      </c>
      <c r="H23" s="11">
        <f>Table1[[#This Row],[Iznos namirenja]]*98%</f>
        <v>34538.611882089237</v>
      </c>
    </row>
    <row r="24" spans="2:8" x14ac:dyDescent="0.4">
      <c r="B24" s="2">
        <v>15</v>
      </c>
      <c r="C24" s="2">
        <v>126</v>
      </c>
      <c r="D24" s="2" t="s">
        <v>21</v>
      </c>
      <c r="E24" s="11">
        <v>2566846.65</v>
      </c>
      <c r="F24" s="11">
        <f>(E24*100)/E72</f>
        <v>0.12516758912735063</v>
      </c>
      <c r="G24" s="11">
        <f>F2*Table1[[#This Row],[Procenat u klasi]]%</f>
        <v>86586.554789329923</v>
      </c>
      <c r="H24" s="11">
        <f>Table1[[#This Row],[Iznos namirenja]]*98%</f>
        <v>84854.823693543323</v>
      </c>
    </row>
    <row r="25" spans="2:8" x14ac:dyDescent="0.4">
      <c r="B25" s="2">
        <v>16</v>
      </c>
      <c r="C25" s="2">
        <v>127</v>
      </c>
      <c r="D25" s="2" t="s">
        <v>22</v>
      </c>
      <c r="E25" s="11">
        <v>1236554.82</v>
      </c>
      <c r="F25" s="11">
        <f>(E25*100)/E72</f>
        <v>6.0298337511983817E-2</v>
      </c>
      <c r="G25" s="11">
        <f>F2*Table1[[#This Row],[Procenat u klasi]]%</f>
        <v>41712.278243010733</v>
      </c>
      <c r="H25" s="11">
        <f>Table1[[#This Row],[Iznos namirenja]]*98%</f>
        <v>40878.032678150514</v>
      </c>
    </row>
    <row r="26" spans="2:8" x14ac:dyDescent="0.4">
      <c r="B26" s="2">
        <v>17</v>
      </c>
      <c r="C26" s="2">
        <v>145</v>
      </c>
      <c r="D26" s="2" t="s">
        <v>23</v>
      </c>
      <c r="E26" s="11">
        <v>1462249.64</v>
      </c>
      <c r="F26" s="11">
        <f>(E26*100)/E72</f>
        <v>7.1303933229176872E-2</v>
      </c>
      <c r="G26" s="11">
        <f>F2*Table1[[#This Row],[Procenat u klasi]]%</f>
        <v>49325.56394420287</v>
      </c>
      <c r="H26" s="11">
        <f>Table1[[#This Row],[Iznos namirenja]]*98%</f>
        <v>48339.052665318814</v>
      </c>
    </row>
    <row r="27" spans="2:8" x14ac:dyDescent="0.4">
      <c r="B27" s="2">
        <v>18</v>
      </c>
      <c r="C27" s="2">
        <v>158</v>
      </c>
      <c r="D27" s="2" t="s">
        <v>24</v>
      </c>
      <c r="E27" s="11">
        <v>56974825.520000003</v>
      </c>
      <c r="F27" s="11">
        <f>(Table1[[#This Row],[Iznos priznatog potraživanja]]*100)/E72</f>
        <v>2.7782733149601477</v>
      </c>
      <c r="G27" s="11">
        <f>F2*Table1[[#This Row],[Procenat u klasi]]%</f>
        <v>1921912.1841579403</v>
      </c>
      <c r="H27" s="11">
        <f>Table1[[#This Row],[Iznos namirenja]]*98%</f>
        <v>1883473.9404747814</v>
      </c>
    </row>
    <row r="28" spans="2:8" x14ac:dyDescent="0.4">
      <c r="B28" s="2">
        <v>19</v>
      </c>
      <c r="C28" s="2">
        <v>159</v>
      </c>
      <c r="D28" s="2" t="s">
        <v>25</v>
      </c>
      <c r="E28" s="11">
        <v>1368475.08</v>
      </c>
      <c r="F28" s="11">
        <f>(E28*100)/E72</f>
        <v>6.6731188068620412E-2</v>
      </c>
      <c r="G28" s="11">
        <f>F2*Table1[[#This Row],[Procenat u klasi]]%</f>
        <v>46162.298979665444</v>
      </c>
      <c r="H28" s="11">
        <f>Table1[[#This Row],[Iznos namirenja]]*98%</f>
        <v>45239.053000072134</v>
      </c>
    </row>
    <row r="29" spans="2:8" x14ac:dyDescent="0.4">
      <c r="B29" s="2">
        <v>20</v>
      </c>
      <c r="C29" s="2">
        <v>163</v>
      </c>
      <c r="D29" s="2" t="s">
        <v>26</v>
      </c>
      <c r="E29" s="11">
        <v>1112024.29</v>
      </c>
      <c r="F29" s="11">
        <f>(E29*100)/E72</f>
        <v>5.4225833643141007E-2</v>
      </c>
      <c r="G29" s="11">
        <f>F2*Table1[[#This Row],[Procenat u klasi]]%</f>
        <v>37511.532725630765</v>
      </c>
      <c r="H29" s="11">
        <f>Table1[[#This Row],[Iznos namirenja]]*98%</f>
        <v>36761.302071118145</v>
      </c>
    </row>
    <row r="30" spans="2:8" x14ac:dyDescent="0.4">
      <c r="B30" s="2">
        <v>21</v>
      </c>
      <c r="C30" s="2">
        <v>180</v>
      </c>
      <c r="D30" s="2" t="s">
        <v>27</v>
      </c>
      <c r="E30" s="11">
        <v>7817500.4000000004</v>
      </c>
      <c r="F30" s="11">
        <f>(E30*100)/E72</f>
        <v>0.38120613012471904</v>
      </c>
      <c r="G30" s="11">
        <f>F2*Table1[[#This Row],[Procenat u klasi]]%</f>
        <v>263705.05098160368</v>
      </c>
      <c r="H30" s="11">
        <f>Table1[[#This Row],[Iznos namirenja]]*98%</f>
        <v>258430.94996197161</v>
      </c>
    </row>
    <row r="31" spans="2:8" x14ac:dyDescent="0.4">
      <c r="B31" s="2">
        <v>22</v>
      </c>
      <c r="C31" s="2">
        <v>188</v>
      </c>
      <c r="D31" s="9" t="s">
        <v>49</v>
      </c>
      <c r="E31" s="11">
        <v>1100194.79</v>
      </c>
      <c r="F31" s="11">
        <f>(Table1[[#This Row],[Iznos priznatog potraživanja]]*100)/E72</f>
        <v>5.3648989679524403E-2</v>
      </c>
      <c r="G31" s="11">
        <f>F3*Table1[[#This Row],[Procenat u klasi]]%</f>
        <v>0</v>
      </c>
      <c r="H31" s="11">
        <f>Table1[[#This Row],[Iznos namirenja]]*98%</f>
        <v>0</v>
      </c>
    </row>
    <row r="32" spans="2:8" x14ac:dyDescent="0.4">
      <c r="B32" s="2">
        <v>23</v>
      </c>
      <c r="C32" s="2">
        <v>195</v>
      </c>
      <c r="D32" s="2" t="s">
        <v>28</v>
      </c>
      <c r="E32" s="11">
        <v>1113837.6000000001</v>
      </c>
      <c r="F32" s="11">
        <f>(Table1[[#This Row],[Iznos priznatog potraživanja]]*100)/E72</f>
        <v>5.4314256393693923E-2</v>
      </c>
      <c r="G32" s="11">
        <f>F2*Table1[[#This Row],[Procenat u klasi]]%</f>
        <v>37572.700487898546</v>
      </c>
      <c r="H32" s="11">
        <f>Table1[[#This Row],[Iznos namirenja]]*98%</f>
        <v>36821.246478140572</v>
      </c>
    </row>
    <row r="33" spans="2:10" x14ac:dyDescent="0.4">
      <c r="B33" s="2">
        <v>24</v>
      </c>
      <c r="C33" s="2">
        <v>201</v>
      </c>
      <c r="D33" s="2" t="s">
        <v>29</v>
      </c>
      <c r="E33" s="11">
        <v>1613107.49</v>
      </c>
      <c r="F33" s="11">
        <f>(E33*100)/E72</f>
        <v>7.866024077697506E-2</v>
      </c>
      <c r="G33" s="11">
        <f>F2*Table1[[#This Row],[Procenat u klasi]]%</f>
        <v>54414.399887879343</v>
      </c>
      <c r="H33" s="11">
        <f>Table1[[#This Row],[Iznos namirenja]]*98%</f>
        <v>53326.111890121756</v>
      </c>
    </row>
    <row r="34" spans="2:10" x14ac:dyDescent="0.4">
      <c r="B34" s="2">
        <v>25</v>
      </c>
      <c r="C34" s="2">
        <v>204</v>
      </c>
      <c r="D34" s="2" t="s">
        <v>30</v>
      </c>
      <c r="E34" s="11">
        <v>56126183.079999998</v>
      </c>
      <c r="F34" s="11">
        <f>(Table1[[#This Row],[Iznos priznatog potraživanja]]*100)/E72</f>
        <v>2.7368908162253862</v>
      </c>
      <c r="G34" s="11">
        <f>F2*Table1[[#This Row],[Procenat u klasi]]%</f>
        <v>1893285.2207483379</v>
      </c>
      <c r="H34" s="11">
        <f>Table1[[#This Row],[Iznos namirenja]]*98%</f>
        <v>1855419.5163333712</v>
      </c>
    </row>
    <row r="35" spans="2:10" x14ac:dyDescent="0.4">
      <c r="B35" s="2">
        <v>26</v>
      </c>
      <c r="C35" s="2">
        <v>205</v>
      </c>
      <c r="D35" s="2" t="s">
        <v>31</v>
      </c>
      <c r="E35" s="11">
        <v>6834883.3700000001</v>
      </c>
      <c r="F35" s="11">
        <f>(Table1[[#This Row],[Iznos priznatog potraživanja]]*100)/E72</f>
        <v>0.33329060518263587</v>
      </c>
      <c r="G35" s="11">
        <f>F2*Table1[[#This Row],[Procenat u klasi]]%</f>
        <v>230558.76882835402</v>
      </c>
      <c r="H35" s="11">
        <f>Table1[[#This Row],[Iznos namirenja]]*98%</f>
        <v>225947.59345178693</v>
      </c>
    </row>
    <row r="36" spans="2:10" x14ac:dyDescent="0.4">
      <c r="B36" s="2">
        <v>27</v>
      </c>
      <c r="C36" s="2">
        <v>234</v>
      </c>
      <c r="D36" s="2" t="s">
        <v>32</v>
      </c>
      <c r="E36" s="11">
        <v>28070309.98</v>
      </c>
      <c r="F36" s="11">
        <f>(Table1[[#This Row],[Iznos priznatog potraživanja]]*100)/E72</f>
        <v>1.3687974021564591</v>
      </c>
      <c r="G36" s="11">
        <f>F2*Table1[[#This Row],[Procenat u klasi]]%</f>
        <v>946886.10752681491</v>
      </c>
      <c r="H36" s="11">
        <f>Table1[[#This Row],[Iznos namirenja]]*98%</f>
        <v>927948.38537627854</v>
      </c>
    </row>
    <row r="37" spans="2:10" x14ac:dyDescent="0.4">
      <c r="B37" s="2">
        <v>28</v>
      </c>
      <c r="C37" s="2">
        <v>257</v>
      </c>
      <c r="D37" s="2" t="s">
        <v>33</v>
      </c>
      <c r="E37" s="11">
        <v>3065623.61</v>
      </c>
      <c r="F37" s="11">
        <f>(Table1[[#This Row],[Iznos priznatog potraživanja]]*100)/E72</f>
        <v>0.14948953667940598</v>
      </c>
      <c r="G37" s="11">
        <f>F2*Table1[[#This Row],[Procenat u klasi]]%</f>
        <v>103411.62635123853</v>
      </c>
      <c r="H37" s="11">
        <f>Table1[[#This Row],[Iznos namirenja]]*98%</f>
        <v>101343.39382421377</v>
      </c>
    </row>
    <row r="38" spans="2:10" x14ac:dyDescent="0.4">
      <c r="B38" s="2">
        <v>29</v>
      </c>
      <c r="C38" s="2">
        <v>276</v>
      </c>
      <c r="D38" s="10" t="s">
        <v>3</v>
      </c>
      <c r="E38" s="11">
        <v>3577081.54</v>
      </c>
      <c r="F38" s="11">
        <f>(E38*100)/E72</f>
        <v>0.17442984857461219</v>
      </c>
      <c r="G38" s="11">
        <f>F2*Table1[[#This Row],[Procenat u klasi]]%</f>
        <v>120664.46071061963</v>
      </c>
      <c r="H38" s="11">
        <f>Table1[[#This Row],[Iznos namirenja]]*98%</f>
        <v>118251.17149640725</v>
      </c>
    </row>
    <row r="39" spans="2:10" x14ac:dyDescent="0.4">
      <c r="B39" s="2">
        <v>30</v>
      </c>
      <c r="C39" s="2">
        <v>280</v>
      </c>
      <c r="D39" s="2" t="s">
        <v>34</v>
      </c>
      <c r="E39" s="11">
        <v>18619421.93</v>
      </c>
      <c r="F39" s="11">
        <f>(E39*100)/E72</f>
        <v>0.90794210628945116</v>
      </c>
      <c r="G39" s="11">
        <f>F2*Table1[[#This Row],[Procenat u klasi]]%</f>
        <v>628082.55299848004</v>
      </c>
      <c r="H39" s="11">
        <f>Table1[[#This Row],[Iznos namirenja]]*98%</f>
        <v>615520.90193851048</v>
      </c>
    </row>
    <row r="40" spans="2:10" x14ac:dyDescent="0.4">
      <c r="B40" s="2">
        <v>31</v>
      </c>
      <c r="C40" s="2">
        <v>289</v>
      </c>
      <c r="D40" s="2" t="s">
        <v>35</v>
      </c>
      <c r="E40" s="11">
        <v>1051222.74</v>
      </c>
      <c r="F40" s="11">
        <f>(E40*100)/E72</f>
        <v>5.1260957097553031E-2</v>
      </c>
      <c r="G40" s="11">
        <f>F2*Table1[[#This Row],[Procenat u klasi]]%</f>
        <v>35460.534961369631</v>
      </c>
      <c r="H40" s="11">
        <f>Table1[[#This Row],[Iznos namirenja]]*98%</f>
        <v>34751.32426214224</v>
      </c>
    </row>
    <row r="41" spans="2:10" x14ac:dyDescent="0.4">
      <c r="B41" s="2">
        <v>32</v>
      </c>
      <c r="C41" s="2">
        <v>296</v>
      </c>
      <c r="D41" s="2" t="s">
        <v>50</v>
      </c>
      <c r="E41" s="11">
        <v>2607899.46</v>
      </c>
      <c r="F41" s="11">
        <f>(E41*100)/E72</f>
        <v>0.12716945443340744</v>
      </c>
      <c r="G41" s="11">
        <f>F2*Table1[[#This Row],[Procenat u klasi]]%</f>
        <v>87971.375102737016</v>
      </c>
      <c r="H41" s="11">
        <f>Table1[[#This Row],[Iznos namirenja]]*98%</f>
        <v>86211.947600682281</v>
      </c>
    </row>
    <row r="42" spans="2:10" x14ac:dyDescent="0.4">
      <c r="B42" s="2">
        <v>33</v>
      </c>
      <c r="C42" s="2">
        <v>299</v>
      </c>
      <c r="D42" s="2" t="s">
        <v>36</v>
      </c>
      <c r="E42" s="11">
        <v>2043479.04</v>
      </c>
      <c r="F42" s="11">
        <f>(E42*100)/E72</f>
        <v>9.9646523437258272E-2</v>
      </c>
      <c r="G42" s="11">
        <f>F2*Table1[[#This Row],[Procenat u klasi]]%</f>
        <v>68931.975292644507</v>
      </c>
      <c r="H42" s="11">
        <f>Table1[[#This Row],[Iznos namirenja]]*98%</f>
        <v>67553.33578679162</v>
      </c>
      <c r="J42" s="4"/>
    </row>
    <row r="43" spans="2:10" x14ac:dyDescent="0.4">
      <c r="B43" s="2">
        <v>34</v>
      </c>
      <c r="C43" s="2">
        <v>301</v>
      </c>
      <c r="D43" s="2" t="s">
        <v>37</v>
      </c>
      <c r="E43" s="11">
        <v>3331237.76</v>
      </c>
      <c r="F43" s="11">
        <f>(E43*100)/E72</f>
        <v>0.16244172562049852</v>
      </c>
      <c r="G43" s="11">
        <f>F2*Table1[[#This Row],[Procenat u klasi]]%</f>
        <v>112371.49707502965</v>
      </c>
      <c r="H43" s="11">
        <f>Table1[[#This Row],[Iznos namirenja]]*98%</f>
        <v>110124.06713352905</v>
      </c>
    </row>
    <row r="44" spans="2:10" x14ac:dyDescent="0.4">
      <c r="B44" s="2">
        <v>35</v>
      </c>
      <c r="C44" s="2">
        <v>306</v>
      </c>
      <c r="D44" s="2" t="s">
        <v>38</v>
      </c>
      <c r="E44" s="11">
        <v>1079888.78</v>
      </c>
      <c r="F44" s="11">
        <f>(E44*100)/E72</f>
        <v>5.2658804186169798E-2</v>
      </c>
      <c r="G44" s="11">
        <f>F2*Table1[[#This Row],[Procenat u klasi]]%</f>
        <v>36427.516624669668</v>
      </c>
      <c r="H44" s="11">
        <f>Table1[[#This Row],[Iznos namirenja]]*98%</f>
        <v>35698.966292176272</v>
      </c>
    </row>
    <row r="45" spans="2:10" x14ac:dyDescent="0.4">
      <c r="B45" s="2">
        <v>36</v>
      </c>
      <c r="C45" s="2">
        <v>307</v>
      </c>
      <c r="D45" s="2" t="s">
        <v>39</v>
      </c>
      <c r="E45" s="11">
        <v>1814583.32</v>
      </c>
      <c r="F45" s="11">
        <f>(E45*100)/E72</f>
        <v>8.8484841677278922E-2</v>
      </c>
      <c r="G45" s="11">
        <f>F2*Table1[[#This Row],[Procenat u klasi]]%</f>
        <v>61210.714733186018</v>
      </c>
      <c r="H45" s="11">
        <f>Table1[[#This Row],[Iznos namirenja]]*98%</f>
        <v>59986.500438522293</v>
      </c>
    </row>
    <row r="46" spans="2:10" x14ac:dyDescent="0.4">
      <c r="B46" s="2">
        <v>37</v>
      </c>
      <c r="C46" s="2">
        <v>308</v>
      </c>
      <c r="D46" s="2" t="s">
        <v>40</v>
      </c>
      <c r="E46" s="11">
        <v>11929623.279999999</v>
      </c>
      <c r="F46" s="11">
        <f>(E46*100)/E72</f>
        <v>0.58172629251346852</v>
      </c>
      <c r="G46" s="11">
        <f>F2*Table1[[#This Row],[Procenat u klasi]]%</f>
        <v>402417.8771060537</v>
      </c>
      <c r="H46" s="11">
        <f>Table1[[#This Row],[Iznos namirenja]]*98%</f>
        <v>394369.51956393261</v>
      </c>
    </row>
    <row r="47" spans="2:10" x14ac:dyDescent="0.4">
      <c r="B47" s="2">
        <v>38</v>
      </c>
      <c r="C47" s="2">
        <v>312</v>
      </c>
      <c r="D47" s="2" t="s">
        <v>41</v>
      </c>
      <c r="E47" s="11">
        <v>61471553.68</v>
      </c>
      <c r="F47" s="11">
        <f>(E47*100)/E72</f>
        <v>2.9975480514342832</v>
      </c>
      <c r="G47" s="11">
        <f>F2*Table1[[#This Row],[Procenat u klasi]]%</f>
        <v>2073598.7678494758</v>
      </c>
      <c r="H47" s="11">
        <f>Table1[[#This Row],[Iznos namirenja]]*98%</f>
        <v>2032126.7924924863</v>
      </c>
    </row>
    <row r="48" spans="2:10" x14ac:dyDescent="0.4">
      <c r="B48" s="2">
        <v>39</v>
      </c>
      <c r="C48" s="2">
        <v>313</v>
      </c>
      <c r="D48" s="2" t="s">
        <v>42</v>
      </c>
      <c r="E48" s="11">
        <v>2736497.15</v>
      </c>
      <c r="F48" s="11">
        <f>(E48*100)/E72</f>
        <v>0.13344028593191024</v>
      </c>
      <c r="G48" s="11">
        <f>F2*Table1[[#This Row],[Procenat u klasi]]%</f>
        <v>92309.316728882171</v>
      </c>
      <c r="H48" s="11">
        <f>Table1[[#This Row],[Iznos namirenja]]*98%</f>
        <v>90463.13039430452</v>
      </c>
    </row>
    <row r="49" spans="2:10" x14ac:dyDescent="0.4">
      <c r="B49" s="2">
        <v>40</v>
      </c>
      <c r="C49" s="2">
        <v>318</v>
      </c>
      <c r="D49" s="15" t="s">
        <v>51</v>
      </c>
      <c r="E49" s="11">
        <v>75023633.430000007</v>
      </c>
      <c r="F49" s="11">
        <f>(E49*100)/E72</f>
        <v>3.658390470660648</v>
      </c>
      <c r="G49" s="11">
        <f>F2*Table1[[#This Row],[Procenat u klasi]]%</f>
        <v>2530746.4107687538</v>
      </c>
      <c r="H49" s="11">
        <f>Table1[[#This Row],[Iznos namirenja]]*98%</f>
        <v>2480131.4825533787</v>
      </c>
    </row>
    <row r="50" spans="2:10" x14ac:dyDescent="0.4">
      <c r="B50" s="2">
        <v>41</v>
      </c>
      <c r="C50" s="2">
        <v>348</v>
      </c>
      <c r="D50" s="2" t="s">
        <v>52</v>
      </c>
      <c r="E50" s="11">
        <v>38979720.390000001</v>
      </c>
      <c r="F50" s="11">
        <f>(E50*100)/E72</f>
        <v>1.9007748772504705</v>
      </c>
      <c r="G50" s="11">
        <f>F2*Table1[[#This Row],[Procenat u klasi]]%</f>
        <v>1314889.4949456742</v>
      </c>
      <c r="H50" s="11">
        <f>Table1[[#This Row],[Iznos namirenja]]*98%</f>
        <v>1288591.7050467606</v>
      </c>
    </row>
    <row r="51" spans="2:10" x14ac:dyDescent="0.4">
      <c r="B51" s="2">
        <v>42</v>
      </c>
      <c r="C51" s="2">
        <v>362</v>
      </c>
      <c r="D51" s="2" t="s">
        <v>43</v>
      </c>
      <c r="E51" s="11">
        <v>7073888.6900000004</v>
      </c>
      <c r="F51" s="11">
        <f>(E51*100)/E72</f>
        <v>0.34494526312373686</v>
      </c>
      <c r="G51" s="11">
        <f>F2*Table1[[#This Row],[Procenat u klasi]]%</f>
        <v>238621.05304588654</v>
      </c>
      <c r="H51" s="11">
        <f>Table1[[#This Row],[Iznos namirenja]]*98%</f>
        <v>233848.63198496882</v>
      </c>
    </row>
    <row r="52" spans="2:10" x14ac:dyDescent="0.4">
      <c r="B52" s="2">
        <v>43</v>
      </c>
      <c r="C52" s="2">
        <v>398</v>
      </c>
      <c r="D52" s="2" t="s">
        <v>53</v>
      </c>
      <c r="E52" s="11">
        <v>1818445.82</v>
      </c>
      <c r="F52" s="11">
        <f>(E52*100)/E72</f>
        <v>8.8673189435803726E-2</v>
      </c>
      <c r="G52" s="11">
        <f>F2*Table1[[#This Row],[Procenat u klasi]]%</f>
        <v>61341.007116594978</v>
      </c>
      <c r="H52" s="11">
        <f>Table1[[#This Row],[Iznos namirenja]]*98%</f>
        <v>60114.186974263073</v>
      </c>
    </row>
    <row r="53" spans="2:10" x14ac:dyDescent="0.4">
      <c r="B53" s="2">
        <v>44</v>
      </c>
      <c r="C53" s="2">
        <v>402</v>
      </c>
      <c r="D53" s="2" t="s">
        <v>54</v>
      </c>
      <c r="E53" s="11">
        <v>1758841.06</v>
      </c>
      <c r="F53" s="11">
        <f>(E53*100)/E72</f>
        <v>8.5766672168901811E-2</v>
      </c>
      <c r="G53" s="11">
        <f>F2*Table1[[#This Row],[Procenat u klasi]]%</f>
        <v>59330.380257586919</v>
      </c>
      <c r="H53" s="11">
        <f>Table1[[#This Row],[Iznos namirenja]]*98%</f>
        <v>58143.772652435182</v>
      </c>
    </row>
    <row r="54" spans="2:10" x14ac:dyDescent="0.4">
      <c r="B54" s="2">
        <v>45</v>
      </c>
      <c r="C54" s="2">
        <v>426</v>
      </c>
      <c r="D54" s="2" t="s">
        <v>55</v>
      </c>
      <c r="E54" s="11">
        <v>3079400.73</v>
      </c>
      <c r="F54" s="11">
        <f>(E54*100)/E72</f>
        <v>0.15016135277543891</v>
      </c>
      <c r="G54" s="11">
        <f>F2*Table1[[#This Row],[Procenat u klasi]]%</f>
        <v>103876.36519947443</v>
      </c>
      <c r="H54" s="11">
        <f>Table1[[#This Row],[Iznos namirenja]]*98%</f>
        <v>101798.83789548493</v>
      </c>
    </row>
    <row r="55" spans="2:10" x14ac:dyDescent="0.4">
      <c r="B55" s="2">
        <v>46</v>
      </c>
      <c r="C55" s="2">
        <v>427</v>
      </c>
      <c r="D55" s="2" t="s">
        <v>56</v>
      </c>
      <c r="E55" s="11">
        <v>1100696.9099999999</v>
      </c>
      <c r="F55" s="11">
        <f>(E55*100)/E72</f>
        <v>5.3673474644316752E-2</v>
      </c>
      <c r="G55" s="11">
        <f>F2*Table1[[#This Row],[Procenat u klasi]]%</f>
        <v>37129.430113856288</v>
      </c>
      <c r="H55" s="11">
        <f>Table1[[#This Row],[Iznos namirenja]]*98%</f>
        <v>36386.841511579165</v>
      </c>
    </row>
    <row r="56" spans="2:10" x14ac:dyDescent="0.4">
      <c r="B56" s="2">
        <v>47</v>
      </c>
      <c r="C56" s="2">
        <v>430</v>
      </c>
      <c r="D56" s="2" t="s">
        <v>57</v>
      </c>
      <c r="E56" s="11">
        <v>6311794.54</v>
      </c>
      <c r="F56" s="11">
        <f>(E56*100)/E72</f>
        <v>0.30778313369011545</v>
      </c>
      <c r="G56" s="11">
        <f>F2*Table1[[#This Row],[Procenat u klasi]]%</f>
        <v>212913.59332148006</v>
      </c>
      <c r="H56" s="11">
        <f>Table1[[#This Row],[Iznos namirenja]]*98%</f>
        <v>208655.32145505046</v>
      </c>
    </row>
    <row r="57" spans="2:10" x14ac:dyDescent="0.4">
      <c r="B57" s="2">
        <v>48</v>
      </c>
      <c r="C57" s="2">
        <v>434</v>
      </c>
      <c r="D57" s="2" t="s">
        <v>58</v>
      </c>
      <c r="E57" s="11">
        <v>8848485.7200000007</v>
      </c>
      <c r="F57" s="11">
        <f>(E57*100)/E72</f>
        <v>0.43148024639500349</v>
      </c>
      <c r="G57" s="11">
        <f>F2*Table1[[#This Row],[Procenat u klasi]]%</f>
        <v>298482.92401783465</v>
      </c>
      <c r="H57" s="11">
        <f>Table1[[#This Row],[Iznos namirenja]]*98%</f>
        <v>292513.26553747797</v>
      </c>
    </row>
    <row r="58" spans="2:10" x14ac:dyDescent="0.4">
      <c r="B58" s="2">
        <v>49</v>
      </c>
      <c r="C58" s="2">
        <v>439</v>
      </c>
      <c r="D58" s="2" t="s">
        <v>59</v>
      </c>
      <c r="E58" s="11">
        <v>1496384.11</v>
      </c>
      <c r="F58" s="11">
        <f>(E58*100)/E72</f>
        <v>7.2968438319903614E-2</v>
      </c>
      <c r="G58" s="11">
        <f>F2*Table1[[#This Row],[Procenat u klasi]]%</f>
        <v>50477.01027499936</v>
      </c>
      <c r="H58" s="11">
        <f>Table1[[#This Row],[Iznos namirenja]]*98%</f>
        <v>49467.470069499373</v>
      </c>
    </row>
    <row r="59" spans="2:10" x14ac:dyDescent="0.4">
      <c r="B59" s="2">
        <v>50</v>
      </c>
      <c r="C59" s="2">
        <v>441</v>
      </c>
      <c r="D59" s="9" t="s">
        <v>60</v>
      </c>
      <c r="E59" s="11">
        <v>2844625.87</v>
      </c>
      <c r="F59" s="11">
        <f>(E59*100)/E72</f>
        <v>0.13871298549026773</v>
      </c>
      <c r="G59" s="11">
        <f>F2*Table1[[#This Row],[Procenat u klasi]]%</f>
        <v>95956.785633415348</v>
      </c>
      <c r="H59" s="11">
        <f>Table1[[#This Row],[Iznos namirenja]]*98%</f>
        <v>94037.649920747033</v>
      </c>
      <c r="J59" s="4"/>
    </row>
    <row r="60" spans="2:10" x14ac:dyDescent="0.4">
      <c r="B60" s="2">
        <v>51</v>
      </c>
      <c r="C60" s="2">
        <v>442</v>
      </c>
      <c r="D60" s="10" t="s">
        <v>61</v>
      </c>
      <c r="E60" s="11">
        <v>1196158.46</v>
      </c>
      <c r="F60" s="11">
        <f>(E60*100)/E72</f>
        <v>5.8328482791320808E-2</v>
      </c>
      <c r="G60" s="11">
        <f>F2*Table1[[#This Row],[Procenat u klasi]]%</f>
        <v>40349.601731568378</v>
      </c>
      <c r="H60" s="11">
        <f>Table1[[#This Row],[Iznos namirenja]]*98%</f>
        <v>39542.609696937012</v>
      </c>
    </row>
    <row r="61" spans="2:10" x14ac:dyDescent="0.4">
      <c r="B61" s="2">
        <v>52</v>
      </c>
      <c r="C61" s="2">
        <v>447</v>
      </c>
      <c r="D61" s="2" t="s">
        <v>62</v>
      </c>
      <c r="E61" s="11">
        <v>5270266.45</v>
      </c>
      <c r="F61" s="11">
        <f>(E61*100)/E72</f>
        <v>0.25699491849474559</v>
      </c>
      <c r="G61" s="11">
        <f>F2*Table1[[#This Row],[Procenat u klasi]]%</f>
        <v>177780.08465261932</v>
      </c>
      <c r="H61" s="11">
        <f>Table1[[#This Row],[Iznos namirenja]]*98%</f>
        <v>174224.48295956693</v>
      </c>
    </row>
    <row r="62" spans="2:10" x14ac:dyDescent="0.4">
      <c r="B62" s="2">
        <v>53</v>
      </c>
      <c r="C62" s="2">
        <v>496</v>
      </c>
      <c r="D62" s="2" t="s">
        <v>63</v>
      </c>
      <c r="E62" s="11">
        <v>1078774.26</v>
      </c>
      <c r="F62" s="11">
        <f>(E62*100)/E72</f>
        <v>5.2604456653786352E-2</v>
      </c>
      <c r="G62" s="11">
        <f>F2*Table1[[#This Row],[Procenat u klasi]]%</f>
        <v>36389.920905017381</v>
      </c>
      <c r="H62" s="11">
        <f>Table1[[#This Row],[Iznos namirenja]]*98%</f>
        <v>35662.122486917033</v>
      </c>
    </row>
    <row r="63" spans="2:10" x14ac:dyDescent="0.4">
      <c r="B63" s="2">
        <v>54</v>
      </c>
      <c r="C63" s="2">
        <v>560</v>
      </c>
      <c r="D63" s="2" t="s">
        <v>64</v>
      </c>
      <c r="E63" s="11">
        <v>1527997.65</v>
      </c>
      <c r="F63" s="11">
        <f>(E63*100)/E72</f>
        <v>7.4510014863083965E-2</v>
      </c>
      <c r="G63" s="11">
        <f>F2*Table1[[#This Row],[Procenat u klasi]]%</f>
        <v>51543.418941560987</v>
      </c>
      <c r="H63" s="11">
        <f>Table1[[#This Row],[Iznos namirenja]]*98%</f>
        <v>50512.550562729768</v>
      </c>
    </row>
    <row r="64" spans="2:10" x14ac:dyDescent="0.4">
      <c r="B64" s="2">
        <v>55</v>
      </c>
      <c r="C64" s="2">
        <v>581</v>
      </c>
      <c r="D64" s="2" t="s">
        <v>65</v>
      </c>
      <c r="E64" s="11">
        <v>3194970.46</v>
      </c>
      <c r="F64" s="11">
        <f>(E64*100)/E72</f>
        <v>0.15579689959713894</v>
      </c>
      <c r="G64" s="11">
        <f>F2*Table1[[#This Row],[Procenat u klasi]]%</f>
        <v>107774.83913387683</v>
      </c>
      <c r="H64" s="11">
        <f>Table1[[#This Row],[Iznos namirenja]]*98%</f>
        <v>105619.34235119929</v>
      </c>
    </row>
    <row r="65" spans="2:8" x14ac:dyDescent="0.4">
      <c r="B65" s="2">
        <v>56</v>
      </c>
      <c r="C65" s="2">
        <v>584</v>
      </c>
      <c r="D65" s="2" t="s">
        <v>66</v>
      </c>
      <c r="E65" s="11">
        <v>8909285.9100000001</v>
      </c>
      <c r="F65" s="11">
        <f>(E65*100)/E72</f>
        <v>0.43444505662267519</v>
      </c>
      <c r="G65" s="11">
        <f>F2*Table1[[#This Row],[Procenat u klasi]]%</f>
        <v>300533.87590568379</v>
      </c>
      <c r="H65" s="11">
        <f>Table1[[#This Row],[Iznos namirenja]]*98%</f>
        <v>294523.1983875701</v>
      </c>
    </row>
    <row r="66" spans="2:8" x14ac:dyDescent="0.4">
      <c r="B66" s="2">
        <v>57</v>
      </c>
      <c r="C66" s="2">
        <v>605</v>
      </c>
      <c r="D66" s="2" t="s">
        <v>67</v>
      </c>
      <c r="E66" s="11">
        <v>1435218.54</v>
      </c>
      <c r="F66" s="11">
        <f>(E66*100)/E72</f>
        <v>6.9985811003815138E-2</v>
      </c>
      <c r="G66" s="11">
        <f>F2*Table1[[#This Row],[Procenat u klasi]]%</f>
        <v>48413.733149337961</v>
      </c>
      <c r="H66" s="11">
        <f>Table1[[#This Row],[Iznos namirenja]]*98%</f>
        <v>47445.458486351199</v>
      </c>
    </row>
    <row r="67" spans="2:8" x14ac:dyDescent="0.4">
      <c r="B67" s="2">
        <v>58</v>
      </c>
      <c r="C67" s="2">
        <v>616</v>
      </c>
      <c r="D67" s="2" t="s">
        <v>68</v>
      </c>
      <c r="E67" s="11">
        <v>3425477.39</v>
      </c>
      <c r="F67" s="11">
        <f>(E67*100)/E72</f>
        <v>0.16703714907026074</v>
      </c>
      <c r="G67" s="11">
        <f>F2*Table1[[#This Row],[Procenat u klasi]]%</f>
        <v>115550.45008584594</v>
      </c>
      <c r="H67" s="11">
        <f>Table1[[#This Row],[Iznos namirenja]]*98%</f>
        <v>113239.44108412901</v>
      </c>
    </row>
    <row r="68" spans="2:8" x14ac:dyDescent="0.4">
      <c r="B68" s="2">
        <v>59</v>
      </c>
      <c r="C68" s="2">
        <v>635</v>
      </c>
      <c r="D68" s="2" t="s">
        <v>69</v>
      </c>
      <c r="E68" s="11">
        <v>5625658.3899999997</v>
      </c>
      <c r="F68" s="11">
        <f>(E68*100)/E72</f>
        <v>0.27432495740653334</v>
      </c>
      <c r="G68" s="11">
        <f>F2*Table1[[#This Row],[Procenat u klasi]]%</f>
        <v>189768.3986738314</v>
      </c>
      <c r="H68" s="11">
        <f>Table1[[#This Row],[Iznos namirenja]]*98%</f>
        <v>185973.03070035478</v>
      </c>
    </row>
    <row r="69" spans="2:8" x14ac:dyDescent="0.4">
      <c r="B69" s="2">
        <v>60</v>
      </c>
      <c r="C69" s="2">
        <v>669</v>
      </c>
      <c r="D69" s="2" t="s">
        <v>4</v>
      </c>
      <c r="E69" s="11">
        <v>2174772.7999999998</v>
      </c>
      <c r="F69" s="11">
        <f>(E69*100)/E72</f>
        <v>0.10604882386555418</v>
      </c>
      <c r="G69" s="11">
        <f>F2*Table1[[#This Row],[Procenat u klasi]]%</f>
        <v>73360.862520378607</v>
      </c>
      <c r="H69" s="11">
        <f>Table1[[#This Row],[Iznos namirenja]]*98%</f>
        <v>71893.645269971035</v>
      </c>
    </row>
    <row r="70" spans="2:8" x14ac:dyDescent="0.4">
      <c r="B70" s="2"/>
      <c r="C70" s="2"/>
      <c r="D70" s="2"/>
      <c r="E70" s="11">
        <f>SUBTOTAL(109,Table1[Iznos priznatog potraživanja])</f>
        <v>956472993.79999983</v>
      </c>
      <c r="F70" s="11"/>
      <c r="G70" s="11"/>
      <c r="H70" s="11">
        <f>SUBTOTAL(109,Table1[Cena])</f>
        <v>31582716.646356937</v>
      </c>
    </row>
    <row r="71" spans="2:8" x14ac:dyDescent="0.4">
      <c r="B71" s="16"/>
      <c r="C71" s="16"/>
      <c r="D71" s="16"/>
      <c r="E71" s="12"/>
    </row>
    <row r="72" spans="2:8" x14ac:dyDescent="0.4">
      <c r="B72" s="16"/>
      <c r="C72" s="16"/>
      <c r="D72" s="18" t="s">
        <v>45</v>
      </c>
      <c r="E72" s="17">
        <v>2050727882.4299998</v>
      </c>
    </row>
  </sheetData>
  <mergeCells count="2">
    <mergeCell ref="E2:E3"/>
    <mergeCell ref="F2:F3"/>
  </mergeCells>
  <phoneticPr fontId="3" type="noConversion"/>
  <pageMargins left="0.7" right="0.7" top="0.75" bottom="0.75" header="0.3" footer="0.3"/>
  <pageSetup orientation="portrait" horizontalDpi="300" verticalDpi="3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812AA-214B-488D-9286-9995798CB50E}">
  <dimension ref="B2:H49"/>
  <sheetViews>
    <sheetView workbookViewId="0">
      <selection activeCell="D41" sqref="D41"/>
    </sheetView>
  </sheetViews>
  <sheetFormatPr defaultRowHeight="14.6" x14ac:dyDescent="0.4"/>
  <cols>
    <col min="2" max="2" width="6.07421875" customWidth="1"/>
    <col min="3" max="3" width="10.3046875" customWidth="1"/>
    <col min="4" max="4" width="29.4609375" style="16" customWidth="1"/>
    <col min="5" max="5" width="26.921875" style="4" customWidth="1"/>
    <col min="6" max="6" width="21.3828125" customWidth="1"/>
    <col min="7" max="7" width="17" style="12" customWidth="1"/>
    <col min="8" max="8" width="18.4609375" style="12" customWidth="1"/>
  </cols>
  <sheetData>
    <row r="2" spans="2:8" x14ac:dyDescent="0.4">
      <c r="E2" s="25" t="s">
        <v>44</v>
      </c>
      <c r="F2" s="26">
        <v>69176498</v>
      </c>
    </row>
    <row r="3" spans="2:8" x14ac:dyDescent="0.4">
      <c r="E3" s="25"/>
      <c r="F3" s="26"/>
    </row>
    <row r="7" spans="2:8" x14ac:dyDescent="0.4">
      <c r="D7" s="2"/>
    </row>
    <row r="9" spans="2:8" x14ac:dyDescent="0.4">
      <c r="B9" s="19" t="s">
        <v>0</v>
      </c>
      <c r="C9" s="19" t="s">
        <v>5</v>
      </c>
      <c r="D9" s="19" t="s">
        <v>1</v>
      </c>
      <c r="E9" s="13" t="s">
        <v>2</v>
      </c>
      <c r="F9" s="19" t="s">
        <v>16</v>
      </c>
      <c r="G9" s="13" t="s">
        <v>17</v>
      </c>
      <c r="H9" s="13" t="s">
        <v>18</v>
      </c>
    </row>
    <row r="10" spans="2:8" x14ac:dyDescent="0.4">
      <c r="B10" s="5">
        <v>1</v>
      </c>
      <c r="C10" s="5">
        <v>14</v>
      </c>
      <c r="D10" s="5" t="s">
        <v>15</v>
      </c>
      <c r="E10" s="20">
        <v>724792.09</v>
      </c>
      <c r="F10" s="11">
        <f>(E10*100)/E49</f>
        <v>3.5343162601425268E-2</v>
      </c>
      <c r="G10" s="11">
        <f>F2*Table2[[#This Row],[Procenat u klasi]]%</f>
        <v>24449.162170111696</v>
      </c>
      <c r="H10" s="11">
        <f>Table2[[#This Row],[Iznos namirenja]]*98%</f>
        <v>23960.178926709461</v>
      </c>
    </row>
    <row r="11" spans="2:8" x14ac:dyDescent="0.4">
      <c r="B11" s="6">
        <v>2</v>
      </c>
      <c r="C11" s="6">
        <v>17</v>
      </c>
      <c r="D11" s="6" t="s">
        <v>70</v>
      </c>
      <c r="E11" s="21">
        <v>781804.71</v>
      </c>
      <c r="F11" s="11">
        <f>(E11*100)/E49</f>
        <v>3.8123278895179614E-2</v>
      </c>
      <c r="G11" s="11">
        <f>F2*Table2[[#This Row],[Procenat u klasi]]%</f>
        <v>26372.349262458349</v>
      </c>
      <c r="H11" s="11">
        <f>Table2[[#This Row],[Iznos namirenja]]*98%</f>
        <v>25844.902277209181</v>
      </c>
    </row>
    <row r="12" spans="2:8" x14ac:dyDescent="0.4">
      <c r="B12" s="7">
        <v>3</v>
      </c>
      <c r="C12" s="7">
        <v>25</v>
      </c>
      <c r="D12" s="7" t="s">
        <v>71</v>
      </c>
      <c r="E12" s="22">
        <v>775863.22</v>
      </c>
      <c r="F12" s="11">
        <f>(E12*100)/E49</f>
        <v>3.7833552986105828E-2</v>
      </c>
      <c r="G12" s="11">
        <f>F2*Table2[[#This Row],[Procenat u klasi]]%</f>
        <v>26171.927024762437</v>
      </c>
      <c r="H12" s="11">
        <f>Table2[[#This Row],[Iznos namirenja]]*98%</f>
        <v>25648.488484267189</v>
      </c>
    </row>
    <row r="13" spans="2:8" x14ac:dyDescent="0.4">
      <c r="B13" s="23">
        <v>4</v>
      </c>
      <c r="C13" s="2">
        <v>31</v>
      </c>
      <c r="D13" s="2" t="s">
        <v>72</v>
      </c>
      <c r="E13" s="11">
        <v>591693.74</v>
      </c>
      <c r="F13" s="11">
        <f>(E13*100)/E49</f>
        <v>2.8852864637451334E-2</v>
      </c>
      <c r="G13" s="11">
        <f>F2*Table2[[#This Row],[Procenat u klasi]]%</f>
        <v>19959.401328869229</v>
      </c>
      <c r="H13" s="11">
        <f>Table2[[#This Row],[Iznos namirenja]]*98%</f>
        <v>19560.213302291846</v>
      </c>
    </row>
    <row r="14" spans="2:8" x14ac:dyDescent="0.4">
      <c r="B14" s="6">
        <v>5</v>
      </c>
      <c r="C14" s="2">
        <v>33</v>
      </c>
      <c r="D14" s="2" t="s">
        <v>73</v>
      </c>
      <c r="E14" s="11">
        <v>550648.52</v>
      </c>
      <c r="F14" s="11">
        <f>(E14*100)/E49</f>
        <v>2.6851369443883104E-2</v>
      </c>
      <c r="G14" s="11">
        <f>F2*Table2[[#This Row],[Procenat u klasi]]%</f>
        <v>18574.837046320408</v>
      </c>
      <c r="H14" s="11">
        <f>Table2[[#This Row],[Iznos namirenja]]*98%</f>
        <v>18203.340305393998</v>
      </c>
    </row>
    <row r="15" spans="2:8" x14ac:dyDescent="0.4">
      <c r="B15" s="24">
        <v>6</v>
      </c>
      <c r="C15" s="2">
        <v>48</v>
      </c>
      <c r="D15" s="2" t="s">
        <v>74</v>
      </c>
      <c r="E15" s="11">
        <v>603735.67000000004</v>
      </c>
      <c r="F15" s="11">
        <f>(E15*100)/E49</f>
        <v>2.9440067362063001E-2</v>
      </c>
      <c r="G15" s="11">
        <f>F2*Table2[[#This Row],[Procenat u klasi]]%</f>
        <v>20365.607609916166</v>
      </c>
      <c r="H15" s="11">
        <f>Table2[[#This Row],[Iznos namirenja]]*98%</f>
        <v>19958.295457717843</v>
      </c>
    </row>
    <row r="16" spans="2:8" x14ac:dyDescent="0.4">
      <c r="B16" s="5">
        <v>7</v>
      </c>
      <c r="C16" s="2">
        <v>98</v>
      </c>
      <c r="D16" s="2" t="s">
        <v>75</v>
      </c>
      <c r="E16" s="11">
        <v>560745.12</v>
      </c>
      <c r="F16" s="11">
        <f>(E16*100)/E49</f>
        <v>2.7343711703746273E-2</v>
      </c>
      <c r="G16" s="11">
        <f>F2*Table2[[#This Row],[Procenat u klasi]]%</f>
        <v>18915.422179867808</v>
      </c>
      <c r="H16" s="11">
        <f>Table2[[#This Row],[Iznos namirenja]]*98%</f>
        <v>18537.11373627045</v>
      </c>
    </row>
    <row r="17" spans="2:8" x14ac:dyDescent="0.4">
      <c r="B17" s="6">
        <v>8</v>
      </c>
      <c r="C17" s="2">
        <v>144</v>
      </c>
      <c r="D17" s="2" t="s">
        <v>76</v>
      </c>
      <c r="E17" s="11">
        <v>716640.64</v>
      </c>
      <c r="F17" s="11">
        <f>(E17*100)/E49</f>
        <v>3.4945672028939313E-2</v>
      </c>
      <c r="G17" s="11">
        <f>F2*Table2[[#This Row],[Procenat u klasi]]%</f>
        <v>24174.192112185763</v>
      </c>
      <c r="H17" s="11">
        <f>Table2[[#This Row],[Iznos namirenja]]*98%</f>
        <v>23690.708269942046</v>
      </c>
    </row>
    <row r="18" spans="2:8" x14ac:dyDescent="0.4">
      <c r="B18" s="7">
        <v>9</v>
      </c>
      <c r="C18" s="2">
        <v>160</v>
      </c>
      <c r="D18" s="2" t="s">
        <v>77</v>
      </c>
      <c r="E18" s="11">
        <v>548996.1</v>
      </c>
      <c r="F18" s="11">
        <f>(E18*100)/E49</f>
        <v>2.677079220035131E-2</v>
      </c>
      <c r="G18" s="11">
        <f>F2*Table2[[#This Row],[Procenat u klasi]]%</f>
        <v>18519.096531060179</v>
      </c>
      <c r="H18" s="11">
        <f>Table2[[#This Row],[Iznos namirenja]]*98%</f>
        <v>18148.714600438976</v>
      </c>
    </row>
    <row r="19" spans="2:8" x14ac:dyDescent="0.4">
      <c r="B19" s="23">
        <v>10</v>
      </c>
      <c r="C19" s="2">
        <v>164</v>
      </c>
      <c r="D19" s="2" t="s">
        <v>78</v>
      </c>
      <c r="E19" s="11">
        <v>568017</v>
      </c>
      <c r="F19" s="11">
        <f>(E19*100)/E49</f>
        <v>2.7698311651516195E-2</v>
      </c>
      <c r="G19" s="11">
        <f>F2*Table2[[#This Row],[Procenat u klasi]]%</f>
        <v>19160.722005644868</v>
      </c>
      <c r="H19" s="11">
        <f>Table2[[#This Row],[Iznos namirenja]]*98%</f>
        <v>18777.507565531971</v>
      </c>
    </row>
    <row r="20" spans="2:8" x14ac:dyDescent="0.4">
      <c r="B20" s="6">
        <v>11</v>
      </c>
      <c r="C20" s="2">
        <v>191</v>
      </c>
      <c r="D20" s="2" t="s">
        <v>79</v>
      </c>
      <c r="E20" s="11">
        <v>913854.97</v>
      </c>
      <c r="F20" s="11">
        <f>(E20*100)/E49</f>
        <v>4.4562468664400862E-2</v>
      </c>
      <c r="G20" s="11">
        <f>F2*Table2[[#This Row],[Procenat u klasi]]%</f>
        <v>30826.755244379889</v>
      </c>
      <c r="H20" s="11">
        <f>Table2[[#This Row],[Iznos namirenja]]*98%</f>
        <v>30210.220139492289</v>
      </c>
    </row>
    <row r="21" spans="2:8" x14ac:dyDescent="0.4">
      <c r="B21" s="24">
        <v>12</v>
      </c>
      <c r="C21" s="2">
        <v>192</v>
      </c>
      <c r="D21" s="2" t="s">
        <v>80</v>
      </c>
      <c r="E21" s="11">
        <v>850381.62</v>
      </c>
      <c r="F21" s="11">
        <f>(E21*100)/E49</f>
        <v>4.1467306671246137E-2</v>
      </c>
      <c r="G21" s="11">
        <f>F2*Table2[[#This Row],[Procenat u klasi]]%</f>
        <v>28685.630570088448</v>
      </c>
      <c r="H21" s="11">
        <f>Table2[[#This Row],[Iznos namirenja]]*98%</f>
        <v>28111.917958686678</v>
      </c>
    </row>
    <row r="22" spans="2:8" x14ac:dyDescent="0.4">
      <c r="B22" s="5">
        <v>13</v>
      </c>
      <c r="C22" s="2">
        <v>197</v>
      </c>
      <c r="D22" s="2" t="s">
        <v>81</v>
      </c>
      <c r="E22" s="11">
        <v>834637.89</v>
      </c>
      <c r="F22" s="11">
        <f>(E22*100)/E49</f>
        <v>4.069959243012778E-2</v>
      </c>
      <c r="G22" s="11">
        <f>F2*Table2[[#This Row],[Procenat u klasi]]%</f>
        <v>28154.552743435495</v>
      </c>
      <c r="H22" s="11">
        <f>Table2[[#This Row],[Iznos namirenja]]*98%</f>
        <v>27591.461688566786</v>
      </c>
    </row>
    <row r="23" spans="2:8" x14ac:dyDescent="0.4">
      <c r="B23" s="6">
        <v>14</v>
      </c>
      <c r="C23" s="2">
        <v>236</v>
      </c>
      <c r="D23" s="2" t="s">
        <v>82</v>
      </c>
      <c r="E23" s="11">
        <v>767874.66</v>
      </c>
      <c r="F23" s="11">
        <f>(E23*100)/E49</f>
        <v>3.7444005446988449E-2</v>
      </c>
      <c r="G23" s="11">
        <f>F2*Table2[[#This Row],[Procenat u klasi]]%</f>
        <v>25902.451679155853</v>
      </c>
      <c r="H23" s="11">
        <f>Table2[[#This Row],[Iznos namirenja]]*98%</f>
        <v>25384.402645572736</v>
      </c>
    </row>
    <row r="24" spans="2:8" x14ac:dyDescent="0.4">
      <c r="B24" s="7">
        <v>15</v>
      </c>
      <c r="C24" s="2">
        <v>287</v>
      </c>
      <c r="D24" s="2" t="s">
        <v>83</v>
      </c>
      <c r="E24" s="11">
        <v>646112.47</v>
      </c>
      <c r="F24" s="11">
        <f>(E24*100)/E49</f>
        <v>3.1506494622504093E-2</v>
      </c>
      <c r="G24" s="11">
        <f>F2*Table2[[#This Row],[Procenat u klasi]]%</f>
        <v>21795.089622406649</v>
      </c>
      <c r="H24" s="11">
        <f>Table2[[#This Row],[Iznos namirenja]]*98%</f>
        <v>21359.187829958515</v>
      </c>
    </row>
    <row r="25" spans="2:8" x14ac:dyDescent="0.4">
      <c r="B25" s="23">
        <v>16</v>
      </c>
      <c r="C25" s="2">
        <v>288</v>
      </c>
      <c r="D25" s="9" t="s">
        <v>84</v>
      </c>
      <c r="E25" s="11">
        <v>689470.28</v>
      </c>
      <c r="F25" s="11">
        <f>(E25*100)/E49</f>
        <v>3.3620759044004203E-2</v>
      </c>
      <c r="G25" s="11">
        <f>F2*Table2[[#This Row],[Procenat u klasi]]%</f>
        <v>23257.663707660384</v>
      </c>
      <c r="H25" s="11">
        <f>Table2[[#This Row],[Iznos namirenja]]*98%</f>
        <v>22792.510433507177</v>
      </c>
    </row>
    <row r="26" spans="2:8" x14ac:dyDescent="0.4">
      <c r="B26" s="6">
        <v>17</v>
      </c>
      <c r="C26" s="2">
        <v>300</v>
      </c>
      <c r="D26" s="2" t="s">
        <v>37</v>
      </c>
      <c r="E26" s="11">
        <v>897344.83</v>
      </c>
      <c r="F26" s="11">
        <f>(E26*100)/E49</f>
        <v>4.3757381839305547E-2</v>
      </c>
      <c r="G26" s="11">
        <f>F2*Table2[[#This Row],[Procenat u klasi]]%</f>
        <v>30269.824372919567</v>
      </c>
      <c r="H26" s="11">
        <f>Table2[[#This Row],[Iznos namirenja]]*98%</f>
        <v>29664.427885461177</v>
      </c>
    </row>
    <row r="27" spans="2:8" x14ac:dyDescent="0.4">
      <c r="B27" s="24">
        <v>18</v>
      </c>
      <c r="C27" s="2">
        <v>314</v>
      </c>
      <c r="D27" s="2" t="s">
        <v>85</v>
      </c>
      <c r="E27" s="11">
        <v>985844.03</v>
      </c>
      <c r="F27" s="11">
        <f>(E27*100)/E49</f>
        <v>4.8072883703703731E-2</v>
      </c>
      <c r="G27" s="11">
        <f>F2*Table2[[#This Row],[Procenat u klasi]]%</f>
        <v>33255.137433834941</v>
      </c>
      <c r="H27" s="11">
        <f>Table2[[#This Row],[Iznos namirenja]]*98%</f>
        <v>32590.034685158244</v>
      </c>
    </row>
    <row r="28" spans="2:8" x14ac:dyDescent="0.4">
      <c r="B28" s="5">
        <v>19</v>
      </c>
      <c r="C28" s="2">
        <v>319</v>
      </c>
      <c r="D28" s="2" t="s">
        <v>86</v>
      </c>
      <c r="E28" s="11">
        <v>825745.39</v>
      </c>
      <c r="F28" s="11">
        <f>(E28*100)/E49</f>
        <v>4.0265965907750625E-2</v>
      </c>
      <c r="G28" s="11">
        <f>F2*Table2[[#This Row],[Procenat u klasi]]%</f>
        <v>27854.585100855795</v>
      </c>
      <c r="H28" s="11">
        <f>Table2[[#This Row],[Iznos namirenja]]*98%</f>
        <v>27297.49339883868</v>
      </c>
    </row>
    <row r="29" spans="2:8" x14ac:dyDescent="0.4">
      <c r="B29" s="6">
        <v>20</v>
      </c>
      <c r="C29" s="2">
        <v>336</v>
      </c>
      <c r="D29" s="9" t="s">
        <v>102</v>
      </c>
      <c r="E29" s="11">
        <v>542496.66</v>
      </c>
      <c r="F29" s="11">
        <f>(E29*100)/E49</f>
        <v>2.6453858878495926E-2</v>
      </c>
      <c r="G29" s="11">
        <f>F2*Table2[[#This Row],[Procenat u klasi]]%</f>
        <v>18299.853158005557</v>
      </c>
      <c r="H29" s="11">
        <f>Table2[[#This Row],[Iznos namirenja]]*98%</f>
        <v>17933.856094845447</v>
      </c>
    </row>
    <row r="30" spans="2:8" x14ac:dyDescent="0.4">
      <c r="B30" s="7">
        <v>21</v>
      </c>
      <c r="C30" s="2">
        <v>373</v>
      </c>
      <c r="D30" s="2" t="s">
        <v>94</v>
      </c>
      <c r="E30" s="11">
        <v>732201.53</v>
      </c>
      <c r="F30" s="11">
        <f>(E30*100)/E49</f>
        <v>3.5704470411373222E-2</v>
      </c>
      <c r="G30" s="11">
        <f>F2*Table2[[#This Row],[Procenat u klasi]]%</f>
        <v>24699.102260034189</v>
      </c>
      <c r="H30" s="11">
        <f>Table2[[#This Row],[Iznos namirenja]]*98%</f>
        <v>24205.120214833507</v>
      </c>
    </row>
    <row r="31" spans="2:8" x14ac:dyDescent="0.4">
      <c r="B31" s="23">
        <v>22</v>
      </c>
      <c r="C31" s="2">
        <v>386</v>
      </c>
      <c r="D31" s="2" t="s">
        <v>87</v>
      </c>
      <c r="E31" s="11">
        <v>752457.15</v>
      </c>
      <c r="F31" s="11">
        <f>(E31*100)/E49</f>
        <v>3.6692198728403673E-2</v>
      </c>
      <c r="G31" s="11">
        <f>F2*Table2[[#This Row],[Procenat u klasi]]%</f>
        <v>25382.378119510191</v>
      </c>
      <c r="H31" s="11">
        <f>Table2[[#This Row],[Iznos namirenja]]*98%</f>
        <v>24874.730557119987</v>
      </c>
    </row>
    <row r="32" spans="2:8" x14ac:dyDescent="0.4">
      <c r="B32" s="6">
        <v>23</v>
      </c>
      <c r="C32" s="2">
        <v>388</v>
      </c>
      <c r="D32" s="2" t="s">
        <v>88</v>
      </c>
      <c r="E32" s="11">
        <v>856968.8</v>
      </c>
      <c r="F32" s="11">
        <f>(E32*100)/E49</f>
        <v>4.1788518473964427E-2</v>
      </c>
      <c r="G32" s="11">
        <f>F2*Table2[[#This Row],[Procenat u klasi]]%</f>
        <v>28907.833646371633</v>
      </c>
      <c r="H32" s="11">
        <f>Table2[[#This Row],[Iznos namirenja]]*98%</f>
        <v>28329.676973444199</v>
      </c>
    </row>
    <row r="33" spans="2:8" x14ac:dyDescent="0.4">
      <c r="B33" s="24">
        <v>24</v>
      </c>
      <c r="C33" s="2">
        <v>436</v>
      </c>
      <c r="D33" s="2" t="s">
        <v>89</v>
      </c>
      <c r="E33" s="11">
        <v>841093.32</v>
      </c>
      <c r="F33" s="11">
        <f>(E33*100)/E49</f>
        <v>4.1014379684707392E-2</v>
      </c>
      <c r="G33" s="11">
        <f>F2*Table2[[#This Row],[Procenat u klasi]]%</f>
        <v>28372.311542304014</v>
      </c>
      <c r="H33" s="11">
        <f>Table2[[#This Row],[Iznos namirenja]]*98%</f>
        <v>27804.865311457932</v>
      </c>
    </row>
    <row r="34" spans="2:8" x14ac:dyDescent="0.4">
      <c r="B34" s="5">
        <v>25</v>
      </c>
      <c r="C34" s="2">
        <v>446</v>
      </c>
      <c r="D34" s="2" t="s">
        <v>90</v>
      </c>
      <c r="E34" s="11">
        <v>551648.89</v>
      </c>
      <c r="F34" s="11">
        <f>(E34*100)/E49</f>
        <v>2.6900150659985488E-2</v>
      </c>
      <c r="G34" s="11">
        <f>F2*Table2[[#This Row],[Procenat u klasi]]%</f>
        <v>18608.582183301849</v>
      </c>
      <c r="H34" s="11">
        <f>Table2[[#This Row],[Iznos namirenja]]*98%</f>
        <v>18236.41053963581</v>
      </c>
    </row>
    <row r="35" spans="2:8" x14ac:dyDescent="0.4">
      <c r="B35" s="6">
        <v>26</v>
      </c>
      <c r="C35" s="2">
        <v>451</v>
      </c>
      <c r="D35" s="2" t="s">
        <v>91</v>
      </c>
      <c r="E35" s="11">
        <v>866055.16</v>
      </c>
      <c r="F35" s="11">
        <f>(E35*100)/E49</f>
        <v>4.223159822520052E-2</v>
      </c>
      <c r="G35" s="11">
        <f>F2*Table2[[#This Row],[Procenat u klasi]]%</f>
        <v>29214.340701623874</v>
      </c>
      <c r="H35" s="11">
        <f>Table2[[#This Row],[Iznos namirenja]]*98%</f>
        <v>28630.053887591395</v>
      </c>
    </row>
    <row r="36" spans="2:8" x14ac:dyDescent="0.4">
      <c r="B36" s="7">
        <v>27</v>
      </c>
      <c r="C36" s="2">
        <v>456</v>
      </c>
      <c r="D36" s="2" t="s">
        <v>92</v>
      </c>
      <c r="E36" s="11">
        <v>532983.89</v>
      </c>
      <c r="F36" s="11">
        <f>(E36*100)/E49</f>
        <v>2.5989986022350434E-2</v>
      </c>
      <c r="G36" s="11">
        <f>F2*Table2[[#This Row],[Procenat u klasi]]%</f>
        <v>17978.962160951527</v>
      </c>
      <c r="H36" s="11">
        <f>Table2[[#This Row],[Iznos namirenja]]*98%</f>
        <v>17619.382917732495</v>
      </c>
    </row>
    <row r="37" spans="2:8" x14ac:dyDescent="0.4">
      <c r="B37" s="23">
        <v>28</v>
      </c>
      <c r="C37" s="2">
        <v>459</v>
      </c>
      <c r="D37" s="2" t="s">
        <v>93</v>
      </c>
      <c r="E37" s="11">
        <v>542660.97</v>
      </c>
      <c r="F37" s="11">
        <f>(E37*100)/E49</f>
        <v>2.6461871155571189E-2</v>
      </c>
      <c r="G37" s="11">
        <f>F2*Table2[[#This Row],[Procenat u klasi]]%</f>
        <v>18305.395770696283</v>
      </c>
      <c r="H37" s="11">
        <f>Table2[[#This Row],[Iznos namirenja]]*98%</f>
        <v>17939.287855282357</v>
      </c>
    </row>
    <row r="38" spans="2:8" x14ac:dyDescent="0.4">
      <c r="B38" s="6">
        <v>29</v>
      </c>
      <c r="C38" s="2">
        <v>463</v>
      </c>
      <c r="D38" s="10" t="s">
        <v>103</v>
      </c>
      <c r="E38" s="11">
        <v>845479.01</v>
      </c>
      <c r="F38" s="11">
        <f>(E38*100)/E49</f>
        <v>4.1228239848095004E-2</v>
      </c>
      <c r="G38" s="11">
        <f>F2*Table2[[#This Row],[Procenat u klasi]]%</f>
        <v>28520.252513952644</v>
      </c>
      <c r="H38" s="11">
        <f>Table2[[#This Row],[Iznos namirenja]]*98%</f>
        <v>27949.847463673592</v>
      </c>
    </row>
    <row r="39" spans="2:8" x14ac:dyDescent="0.4">
      <c r="B39" s="24">
        <v>30</v>
      </c>
      <c r="C39" s="9">
        <v>472</v>
      </c>
      <c r="D39" s="9" t="s">
        <v>95</v>
      </c>
      <c r="E39" s="14">
        <v>516128.32</v>
      </c>
      <c r="F39" s="11">
        <f>(E39*100)/E49</f>
        <v>2.5168054934154225E-2</v>
      </c>
      <c r="G39" s="11">
        <f>F2*Table2[[#This Row],[Procenat u klasi]]%</f>
        <v>17410.379018164098</v>
      </c>
      <c r="H39" s="11">
        <f>Table2[[#This Row],[Iznos namirenja]]*98%</f>
        <v>17062.171437800815</v>
      </c>
    </row>
    <row r="40" spans="2:8" x14ac:dyDescent="0.4">
      <c r="B40" s="5">
        <v>31</v>
      </c>
      <c r="C40" s="2">
        <v>473</v>
      </c>
      <c r="D40" s="2" t="s">
        <v>96</v>
      </c>
      <c r="E40" s="11">
        <v>718461.04</v>
      </c>
      <c r="F40" s="11">
        <f>(E40*100)/E49</f>
        <v>3.5034440510393956E-2</v>
      </c>
      <c r="G40" s="11">
        <f>F2*Table2[[#This Row],[Procenat u klasi]]%</f>
        <v>24235.599038983866</v>
      </c>
      <c r="H40" s="11">
        <f>Table2[[#This Row],[Iznos namirenja]]*98%</f>
        <v>23750.887058204189</v>
      </c>
    </row>
    <row r="41" spans="2:8" x14ac:dyDescent="0.4">
      <c r="B41" s="6">
        <v>32</v>
      </c>
      <c r="C41" s="2">
        <v>474</v>
      </c>
      <c r="D41" s="15" t="s">
        <v>101</v>
      </c>
      <c r="E41" s="11">
        <v>520432.4</v>
      </c>
      <c r="F41" s="11">
        <f>(E41*100)/E49</f>
        <v>2.5377935534933879E-2</v>
      </c>
      <c r="G41" s="11">
        <f>F2*Table2[[#This Row],[Procenat u klasi]]%</f>
        <v>17555.567067764827</v>
      </c>
      <c r="H41" s="11">
        <f>Table2[[#This Row],[Iznos namirenja]]*98%</f>
        <v>17204.455726409531</v>
      </c>
    </row>
    <row r="42" spans="2:8" x14ac:dyDescent="0.4">
      <c r="B42" s="7">
        <v>33</v>
      </c>
      <c r="C42" s="2">
        <v>524</v>
      </c>
      <c r="D42" s="2" t="s">
        <v>97</v>
      </c>
      <c r="E42" s="11">
        <v>558533.86</v>
      </c>
      <c r="F42" s="11">
        <f>(E42*100)/E49</f>
        <v>2.7235883648208267E-2</v>
      </c>
      <c r="G42" s="11">
        <f>F2*Table2[[#This Row],[Procenat u klasi]]%</f>
        <v>18840.830507185117</v>
      </c>
      <c r="H42" s="11">
        <f>Table2[[#This Row],[Iznos namirenja]]*98%</f>
        <v>18464.013897041415</v>
      </c>
    </row>
    <row r="43" spans="2:8" x14ac:dyDescent="0.4">
      <c r="B43" s="23">
        <v>34</v>
      </c>
      <c r="C43" s="2">
        <v>608</v>
      </c>
      <c r="D43" s="2" t="s">
        <v>98</v>
      </c>
      <c r="E43" s="11">
        <v>746774.19</v>
      </c>
      <c r="F43" s="11">
        <f>(E43*100)/E49</f>
        <v>3.6415079562633811E-2</v>
      </c>
      <c r="G43" s="11">
        <f>F2*Table2[[#This Row],[Procenat u klasi]]%</f>
        <v>25190.676785343789</v>
      </c>
      <c r="H43" s="11">
        <f>Table2[[#This Row],[Iznos namirenja]]*98%</f>
        <v>24686.863249636914</v>
      </c>
    </row>
    <row r="44" spans="2:8" x14ac:dyDescent="0.4">
      <c r="B44" s="6">
        <v>35</v>
      </c>
      <c r="C44" s="2">
        <v>620</v>
      </c>
      <c r="D44" s="2" t="s">
        <v>99</v>
      </c>
      <c r="E44" s="11">
        <v>511899.58</v>
      </c>
      <c r="F44" s="11">
        <f>(E44*100)/E49</f>
        <v>2.4961848150883242E-2</v>
      </c>
      <c r="G44" s="11">
        <f>F2*Table2[[#This Row],[Procenat u klasi]]%</f>
        <v>17267.732386858785</v>
      </c>
      <c r="H44" s="11">
        <f>Table2[[#This Row],[Iznos namirenja]]*98%</f>
        <v>16922.37773912161</v>
      </c>
    </row>
    <row r="45" spans="2:8" x14ac:dyDescent="0.4">
      <c r="B45" s="24">
        <v>36</v>
      </c>
      <c r="C45" s="2">
        <v>627</v>
      </c>
      <c r="D45" s="2" t="s">
        <v>100</v>
      </c>
      <c r="E45" s="11">
        <v>500460.66</v>
      </c>
      <c r="F45" s="11">
        <f>(E45*100)/E49</f>
        <v>2.4404050107661366E-2</v>
      </c>
      <c r="G45" s="11">
        <f>F2*Table2[[#This Row],[Procenat u klasi]]%</f>
        <v>16881.867234645364</v>
      </c>
      <c r="H45" s="11">
        <f>Table2[[#This Row],[Iznos namirenja]]*98%</f>
        <v>16544.229889952458</v>
      </c>
    </row>
    <row r="46" spans="2:8" x14ac:dyDescent="0.4">
      <c r="B46" s="1"/>
      <c r="C46" s="1"/>
      <c r="D46" s="2"/>
      <c r="E46" s="3">
        <f>SUBTOTAL(109,Table2[Iznos priznatog potraživanja])</f>
        <v>24970938.379999999</v>
      </c>
      <c r="F46" s="1"/>
      <c r="G46" s="11"/>
      <c r="H46" s="11">
        <f>SUBTOTAL(109,Table2[Cena])</f>
        <v>825489.35040479864</v>
      </c>
    </row>
    <row r="49" spans="5:5" x14ac:dyDescent="0.4">
      <c r="E49" s="8">
        <v>2050727882.4299998</v>
      </c>
    </row>
  </sheetData>
  <mergeCells count="2">
    <mergeCell ref="E2:E3"/>
    <mergeCell ref="F2:F3"/>
  </mergeCells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Poverioci preko 1M</vt:lpstr>
      <vt:lpstr>Poverioci 500k-1M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</dc:creator>
  <cp:lastModifiedBy>VP</cp:lastModifiedBy>
  <dcterms:created xsi:type="dcterms:W3CDTF">2024-11-22T09:16:18Z</dcterms:created>
  <dcterms:modified xsi:type="dcterms:W3CDTF">2024-11-29T11:10:11Z</dcterms:modified>
</cp:coreProperties>
</file>